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9345" yWindow="65521" windowWidth="9420" windowHeight="9120" tabRatio="791" activeTab="0"/>
  </bookViews>
  <sheets>
    <sheet name="Instructions" sheetId="1" r:id="rId1"/>
    <sheet name="Table 3.1" sheetId="2" r:id="rId2"/>
    <sheet name="Table 3.2" sheetId="3" r:id="rId3"/>
    <sheet name="Table 3.3" sheetId="4" r:id="rId4"/>
    <sheet name="Table 3.4" sheetId="5" r:id="rId5"/>
    <sheet name="SelectLists" sheetId="6" state="hidden" r:id="rId6"/>
    <sheet name="File Name Help" sheetId="7" r:id="rId7"/>
  </sheets>
  <externalReferences>
    <externalReference r:id="rId10"/>
    <externalReference r:id="rId11"/>
  </externalReferences>
  <definedNames>
    <definedName name="_fundname">'Table 3.1'!$E$9</definedName>
    <definedName name="_Order1" hidden="1">255</definedName>
    <definedName name="_principal">'Table 3.1'!$E$7</definedName>
    <definedName name="_sbicapplicant">'Table 3.1'!$E$5</definedName>
    <definedName name="all_byfinstatus">'[1]all'!$A$84:$Q$93</definedName>
    <definedName name="all_byfundleadstatus">'[1]all'!$A$51:$Q$60</definedName>
    <definedName name="all_byindustry">'[1]all'!$A$23:$Q$44</definedName>
    <definedName name="all_byregion">'[1]all'!$A$68:$Q$77</definedName>
    <definedName name="all_bystage">'[1]all'!$A$6:$Q$16</definedName>
    <definedName name="Carried_Interest">#REF!</definedName>
    <definedName name="cdata_f2.2a">'[1]Table 2.2 (a)'!$D$7:$J$78</definedName>
    <definedName name="cdata_f2.2b">'[1]Table 2.2 (b)'!$D$6:$S$144</definedName>
    <definedName name="cdata_f2.2c">'[1]Table 2.2 (c)'!$D$7:$U$108</definedName>
    <definedName name="cdata_f2.2d">'[1]Table 2.2 (d)'!$D$9:$AA$80</definedName>
    <definedName name="cdata_f2.2e">'[1]Table 2.2 (e)'!$D$8:$Z$80</definedName>
    <definedName name="cdata_f2.4a">'[1]Table 2.4 (a)'!$D$14:$AD$95</definedName>
    <definedName name="current_activity">'[1]Current'!$J$23:$K$40</definedName>
    <definedName name="current_bycompany">'[1]Current'!$B$73:$F$145</definedName>
    <definedName name="current_byfundlead">'[1]Current'!$B$51:$E$60</definedName>
    <definedName name="current_byindustry">'[1]Current'!$B$23:$E$44</definedName>
    <definedName name="current_bystage">'[1]Current'!$B$6:$E$16</definedName>
    <definedName name="enddate">'Table 3.1'!$K$18</definedName>
    <definedName name="factor">'[2]Adjustments'!$N$19</definedName>
    <definedName name="financingrounds">'[1]Table 2.2 (b)'!$D$7:$T$144</definedName>
    <definedName name="financings_allbyindustry">'[1]Financings'!$B$62:$D$83</definedName>
    <definedName name="financings_allbystage">'[1]Financings'!$B$45:$D$55</definedName>
    <definedName name="financings_dollarsbycompany">'[1]Financings'!$B$112:$AJ$183</definedName>
    <definedName name="financings_investyear">'[1]Financings'!$AL$112:$AM$184</definedName>
    <definedName name="financingyears">'[1]Financings'!$C$107:$AI$108</definedName>
    <definedName name="fundstatus">'SelectLists'!$B$20:$B$21</definedName>
    <definedName name="Instructions_for_Formal_Fund_Workbook">'Instructions'!$A$1</definedName>
    <definedName name="interest">'[2]Adjustments'!$N$22</definedName>
    <definedName name="InvestmentCompanies">'[1]Table 2.2 (a)'!$D$8:$D$481</definedName>
    <definedName name="invnum">'Table 3.1'!$H$29</definedName>
    <definedName name="Last_Year_in_Investment_Group">'[2]Investments'!$J$1</definedName>
    <definedName name="lookup_companystage">'SelectLists'!$A$28:$B$33</definedName>
    <definedName name="lookup_errorcodes">'SelectLists'!$O$4:$P$13</definedName>
    <definedName name="lookup_exits">'SelectLists'!$L$4:$M$11</definedName>
    <definedName name="lookup_fundleadstatus">'SelectLists'!$A$37:$B$41</definedName>
    <definedName name="lookup_industry">'SelectLists'!$D$74:$F$91</definedName>
    <definedName name="lookup_industryclass">'SelectLists'!$D$96:$E$98</definedName>
    <definedName name="lookup_region">'SelectLists'!$E$63:$F$69</definedName>
    <definedName name="lookup_state">'SelectLists'!$D$4:$G$58</definedName>
    <definedName name="MgtFeeRate">'[2]Adjustments'!$E$19</definedName>
    <definedName name="Min_of_Invest_Year">'[1]Financings'!$AL$112:$AM$183</definedName>
    <definedName name="override_carry">'[2]Adjustments'!$D$44</definedName>
    <definedName name="override_distributions">'[2]Adjustments'!$D$43</definedName>
    <definedName name="override_mgtfees">'[2]Adjustments'!$D$45</definedName>
    <definedName name="override_takedown">'[2]Adjustments'!$D$42</definedName>
    <definedName name="_xlnm.Print_Area" localSheetId="1">'Table 3.1'!$C$3:$H$47</definedName>
    <definedName name="_xlnm.Print_Area" localSheetId="2">'Table 3.2'!$A$3:$G$29</definedName>
    <definedName name="_xlnm.Print_Area" localSheetId="3">'Table 3.3'!$C$2:$U$65</definedName>
    <definedName name="_xlnm.Print_Area" localSheetId="4">'Table 3.4'!$A$2:$J$38</definedName>
    <definedName name="realized_allbyfundlead">'[1]Proceeds'!$B$90:$D$99</definedName>
    <definedName name="realized_allbyindustry">'[1]Proceeds'!$B$62:$D$83</definedName>
    <definedName name="realized_allbystage">'[1]Proceeds'!$B$45:$E$55</definedName>
    <definedName name="realized_byexit">'[1]Proceeds'!$F$63:$J$83</definedName>
    <definedName name="realized_costbasis">'[1]Proceeds'!$AL$112:$AN$183</definedName>
    <definedName name="realized_countbyyear">'[1]Proceeds'!$B$5:$F$39</definedName>
    <definedName name="realized_proceedsbyyear">'[1]Proceeds'!$B$112:$AJ$183</definedName>
    <definedName name="realizedyears">'[1]Proceeds'!$C$107:$AI$108</definedName>
    <definedName name="sel_gen_yesno">'SelectLists'!$B$4:$B$6</definedName>
    <definedName name="sel_tab2.1.5.positioninfund">'SelectLists'!$B$11:$B$15</definedName>
    <definedName name="sel_tab2.1.6.a.fundstatus">'SelectLists'!$B$20:$B$23</definedName>
    <definedName name="sel_tab2.2.a.advisor">'SelectLists'!$J$67:$J$69</definedName>
    <definedName name="sel_tab2.2.a.board">'SelectLists'!$J$53:$J$55</definedName>
    <definedName name="sel_tab2.2.a.closing">'SelectLists'!$J$45:$J$48</definedName>
    <definedName name="sel_tab2.2.a.committees">'SelectLists'!$J$60:$J$62</definedName>
    <definedName name="sel_tab2.2.a.duediligence">'SelectLists'!$J$29:$J$32</definedName>
    <definedName name="sel_tab2.2.a.exit">'SelectLists'!$J$81:$J$86</definedName>
    <definedName name="sel_tab2.2.a.financialanalysis">'SelectLists'!$J$13:$J$16</definedName>
    <definedName name="sel_tab2.2.a.financing">'SelectLists'!$J$74:$J$76</definedName>
    <definedName name="sel_tab2.2.a.industry">'SelectLists'!$E$74:$E$91</definedName>
    <definedName name="sel_tab2.2.a.leadinvestor">'SelectLists'!$J$4:$J$8</definedName>
    <definedName name="sel_tab2.2.a.leadinvestorstatus">'SelectLists'!$B$37:$B$41</definedName>
    <definedName name="sel_tab2.2.a.marketresearch">'SelectLists'!$J$21:$J$23</definedName>
    <definedName name="sel_tab2.2.a.negotiation">'SelectLists'!$J$37:$J$40</definedName>
    <definedName name="sel_tab2.2.a.operatingofficer">'SelectLists'!$J$98:$J$100</definedName>
    <definedName name="sel_tab2.2.a.stage">'SelectLists'!$B$28:$B$33</definedName>
    <definedName name="sel_tab2.2.a.states">'SelectLists'!$F$4:$F$58</definedName>
    <definedName name="sel_tab2.2.a.workouts">'SelectLists'!$J$90:$J$94</definedName>
    <definedName name="sel_tab2.2.c.class">'SelectLists'!$M$17:$M$22</definedName>
    <definedName name="sel_tab2.2.c.nextround">'SelectLists'!$M$27:$M$30</definedName>
    <definedName name="sel_tab2.2.c.typeofexit">'SelectLists'!$M$4:$M$11</definedName>
    <definedName name="startdate">'Table 3.1'!$J$18</definedName>
    <definedName name="tab2.4d" localSheetId="4">'Table 3.4'!$A$16</definedName>
    <definedName name="Unrealized_Left">'[2]Instructions'!$F$31</definedName>
    <definedName name="venturebench">'SelectLists'!$S$5:$U$26</definedName>
    <definedName name="venturedpi">'[2]venture'!$A$2:$K$23</definedName>
    <definedName name="ventureIRR">'[2]venture'!$A$31:$K$52</definedName>
    <definedName name="vintageyear">'Table 3.1'!$K$24</definedName>
    <definedName name="wrn.SBIC._.Reports." localSheetId="6" hidden="1">{#N/A,#N/A,FALSE,"New Summary";#N/A,#N/A,FALSE,"Table F2.1";#N/A,#N/A,FALSE,"Table F2.1A";#N/A,#N/A,FALSE,"Table F2.1B";#N/A,#N/A,FALSE,"Table F2.2";#N/A,#N/A,FALSE,"Table F2.3 - Founders";#N/A,#N/A,FALSE,"Table F2.3 - Haber";#N/A,#N/A,FALSE,"Table F2.3 - Teeger";#N/A,#N/A,FALSE,"Table F2.3 - White";#N/A,#N/A,FALSE,"Table F2.4";#N/A,#N/A,FALSE,"Table F2.5";#N/A,#N/A,FALSE,"Table F2.7";#N/A,#N/A,FALSE,"Table F2.8";#N/A,#N/A,FALSE,"Table F4.1";#N/A,#N/A,FALSE,"Table F4.2"}</definedName>
    <definedName name="wrn.SBIC._.Reports." localSheetId="4" hidden="1">{#N/A,#N/A,FALSE,"New Summary";#N/A,#N/A,FALSE,"Table F2.1";#N/A,#N/A,FALSE,"Table F2.1A";#N/A,#N/A,FALSE,"Table F2.1B";#N/A,#N/A,FALSE,"Table F2.2";#N/A,#N/A,FALSE,"Table F2.3 - Founders";#N/A,#N/A,FALSE,"Table F2.3 - Haber";#N/A,#N/A,FALSE,"Table F2.3 - Teeger";#N/A,#N/A,FALSE,"Table F2.3 - White";#N/A,#N/A,FALSE,"Table F2.4";#N/A,#N/A,FALSE,"Table F2.5";#N/A,#N/A,FALSE,"Table F2.7";#N/A,#N/A,FALSE,"Table F2.8";#N/A,#N/A,FALSE,"Table F4.1";#N/A,#N/A,FALSE,"Table F4.2"}</definedName>
    <definedName name="wrn.SBIC._.Reports." hidden="1">{#N/A,#N/A,FALSE,"New Summary";#N/A,#N/A,FALSE,"Table F2.1";#N/A,#N/A,FALSE,"Table F2.1A";#N/A,#N/A,FALSE,"Table F2.1B";#N/A,#N/A,FALSE,"Table F2.2";#N/A,#N/A,FALSE,"Table F2.3 - Founders";#N/A,#N/A,FALSE,"Table F2.3 - Haber";#N/A,#N/A,FALSE,"Table F2.3 - Teeger";#N/A,#N/A,FALSE,"Table F2.3 - White";#N/A,#N/A,FALSE,"Table F2.4";#N/A,#N/A,FALSE,"Table F2.5";#N/A,#N/A,FALSE,"Table F2.7";#N/A,#N/A,FALSE,"Table F2.8";#N/A,#N/A,FALSE,"Table F4.1";#N/A,#N/A,FALSE,"Table F4.2"}</definedName>
    <definedName name="Year_to_Evaluate">#REF!</definedName>
    <definedName name="yearfundclosed">'Table 3.1'!$J$26</definedName>
  </definedNames>
  <calcPr fullCalcOnLoad="1"/>
</workbook>
</file>

<file path=xl/comments2.xml><?xml version="1.0" encoding="utf-8"?>
<comments xmlns="http://schemas.openxmlformats.org/spreadsheetml/2006/main">
  <authors>
    <author>TMJamers</author>
  </authors>
  <commentList>
    <comment ref="H17" authorId="0">
      <text>
        <r>
          <rPr>
            <b/>
            <sz val="8"/>
            <rFont val="Tahoma"/>
            <family val="2"/>
          </rPr>
          <t xml:space="preserve">Select your role in the fund.  If you were none of these, you may not include this fund as part of your track record.
</t>
        </r>
      </text>
    </comment>
    <comment ref="F18" authorId="0">
      <text>
        <r>
          <rPr>
            <b/>
            <sz val="8"/>
            <rFont val="Tahoma"/>
            <family val="0"/>
          </rPr>
          <t>Select Yes or No.</t>
        </r>
      </text>
    </comment>
    <comment ref="F20" authorId="0">
      <text>
        <r>
          <rPr>
            <b/>
            <sz val="8"/>
            <rFont val="Tahoma"/>
            <family val="0"/>
          </rPr>
          <t>Select Yes or No.</t>
        </r>
      </text>
    </comment>
    <comment ref="H21" authorId="0">
      <text>
        <r>
          <rPr>
            <b/>
            <sz val="8"/>
            <rFont val="Tahoma"/>
            <family val="0"/>
          </rPr>
          <t>Enter in MM/YYYY format, when you left the fund.</t>
        </r>
      </text>
    </comment>
    <comment ref="H23" authorId="0">
      <text>
        <r>
          <rPr>
            <b/>
            <sz val="8"/>
            <rFont val="Tahoma"/>
            <family val="0"/>
          </rPr>
          <t>Enter the current status of the fund.</t>
        </r>
      </text>
    </comment>
    <comment ref="H24" authorId="0">
      <text>
        <r>
          <rPr>
            <b/>
            <sz val="8"/>
            <rFont val="Tahoma"/>
            <family val="0"/>
          </rPr>
          <t>Enter the earlier of the date the first investment was closed or the date the first takedown of investor capital occurred.</t>
        </r>
      </text>
    </comment>
    <comment ref="H25" authorId="0">
      <text>
        <r>
          <rPr>
            <b/>
            <sz val="8"/>
            <rFont val="Tahoma"/>
            <family val="0"/>
          </rPr>
          <t>Select Yes if this fund is fully terminated.  If the fund is ongoing (i.e., unrealized and undistributed values remain in the fund's portfolio), then select "No".</t>
        </r>
      </text>
    </comment>
    <comment ref="H26" authorId="0">
      <text>
        <r>
          <rPr>
            <b/>
            <sz val="8"/>
            <rFont val="Tahoma"/>
            <family val="0"/>
          </rPr>
          <t>If the fund is terminated, enter its termination date in MM/YYYY format.  
If the fund is ongoing, enter the "as of date" for which this fund information you are reporting applies in MM/YYYY format.</t>
        </r>
      </text>
    </comment>
    <comment ref="H28" authorId="0">
      <text>
        <r>
          <rPr>
            <b/>
            <sz val="8"/>
            <rFont val="Tahoma"/>
            <family val="0"/>
          </rPr>
          <t xml:space="preserve">Enter the year (in YYYY format) you exect to make the final new initial investment.  (Exclude continegent and follow-on investments.) </t>
        </r>
      </text>
    </comment>
    <comment ref="H29" authorId="0">
      <text>
        <r>
          <rPr>
            <b/>
            <sz val="8"/>
            <rFont val="Tahoma"/>
            <family val="0"/>
          </rPr>
          <t>Enter the current number of companies in this fund has financed to date.</t>
        </r>
      </text>
    </comment>
    <comment ref="H30" authorId="0">
      <text>
        <r>
          <rPr>
            <b/>
            <sz val="8"/>
            <rFont val="Tahoma"/>
            <family val="0"/>
          </rPr>
          <t>Enter the total committed capital in dollars.</t>
        </r>
      </text>
    </comment>
    <comment ref="E5" authorId="0">
      <text>
        <r>
          <rPr>
            <b/>
            <sz val="8"/>
            <rFont val="Tahoma"/>
            <family val="0"/>
          </rPr>
          <t>Enter your SBIC applicant name.</t>
        </r>
      </text>
    </comment>
    <comment ref="E7" authorId="0">
      <text>
        <r>
          <rPr>
            <b/>
            <sz val="8"/>
            <rFont val="Tahoma"/>
            <family val="0"/>
          </rPr>
          <t xml:space="preserve">Enter the SBIC applicant principal (s) for which this fund applies. </t>
        </r>
      </text>
    </comment>
    <comment ref="E9" authorId="0">
      <text>
        <r>
          <rPr>
            <b/>
            <sz val="8"/>
            <rFont val="Tahoma"/>
            <family val="0"/>
          </rPr>
          <t>Enter the name of the fund.</t>
        </r>
      </text>
    </comment>
    <comment ref="F12" authorId="0">
      <text>
        <r>
          <rPr>
            <b/>
            <sz val="8"/>
            <rFont val="Tahoma"/>
            <family val="0"/>
          </rPr>
          <t>Enter street address for the fund.</t>
        </r>
      </text>
    </comment>
    <comment ref="F13" authorId="0">
      <text>
        <r>
          <rPr>
            <b/>
            <sz val="8"/>
            <rFont val="Tahoma"/>
            <family val="0"/>
          </rPr>
          <t>Enter the city and state of the fund.</t>
        </r>
      </text>
    </comment>
    <comment ref="F14" authorId="0">
      <text>
        <r>
          <rPr>
            <b/>
            <sz val="8"/>
            <rFont val="Tahoma"/>
            <family val="0"/>
          </rPr>
          <t>If the fund is still in existence, enter the phone number, including area code.</t>
        </r>
      </text>
    </comment>
    <comment ref="H19" authorId="0">
      <text>
        <r>
          <rPr>
            <b/>
            <sz val="8"/>
            <rFont val="Tahoma"/>
            <family val="0"/>
          </rPr>
          <t>Enter in MM/YYYY format, when you left the fund.</t>
        </r>
      </text>
    </comment>
    <comment ref="C38" authorId="0">
      <text>
        <r>
          <rPr>
            <b/>
            <sz val="8"/>
            <rFont val="Tahoma"/>
            <family val="0"/>
          </rPr>
          <t>Provide a short narrative on your investment strategy.</t>
        </r>
      </text>
    </comment>
  </commentList>
</comments>
</file>

<file path=xl/sharedStrings.xml><?xml version="1.0" encoding="utf-8"?>
<sst xmlns="http://schemas.openxmlformats.org/spreadsheetml/2006/main" count="607" uniqueCount="458">
  <si>
    <t>GP (Partnership)</t>
  </si>
  <si>
    <t>Sr. Officer (Corp.)</t>
  </si>
  <si>
    <t>Total</t>
  </si>
  <si>
    <t>Open, Still Investing</t>
  </si>
  <si>
    <t>Open, Fully Invested</t>
  </si>
  <si>
    <t xml:space="preserve">    (a) Fund Status</t>
  </si>
  <si>
    <t>(a) Street Address</t>
  </si>
  <si>
    <t>(b) City, State</t>
  </si>
  <si>
    <t>Amount of Distribution</t>
  </si>
  <si>
    <t>Cash</t>
  </si>
  <si>
    <t>Non-cash</t>
  </si>
  <si>
    <t>Year</t>
  </si>
  <si>
    <t>(c)  Phone Number (include area code)</t>
  </si>
  <si>
    <t>+ Investor Commitments Not Drawn</t>
  </si>
  <si>
    <t>Amount</t>
  </si>
  <si>
    <t>Cash Balance</t>
  </si>
  <si>
    <t>Capital Available for New investments</t>
  </si>
  <si>
    <t>Cash  and Commitments Remaining</t>
  </si>
  <si>
    <t>Stage of Company</t>
  </si>
  <si>
    <t>Type of Exit</t>
  </si>
  <si>
    <t>Class</t>
  </si>
  <si>
    <t>Total Proceeds</t>
  </si>
  <si>
    <t>1.  Enter General Fund Information</t>
  </si>
  <si>
    <t>Click on tables to go to associated worksheets.</t>
  </si>
  <si>
    <t>3.  Enter Fund Cashflow Information</t>
  </si>
  <si>
    <t>4.  Review Fund Statistics</t>
  </si>
  <si>
    <t>Worksheet</t>
  </si>
  <si>
    <t>Instruction</t>
  </si>
  <si>
    <t>General Instructions:</t>
  </si>
  <si>
    <t>Follow the step by step instructions below, referring to Exhibit F for detailed instructions on each table.</t>
  </si>
  <si>
    <t xml:space="preserve">2.  Principal:  </t>
  </si>
  <si>
    <t>3.  Fund Name</t>
  </si>
  <si>
    <t>4.  Fund Location</t>
  </si>
  <si>
    <t>6.  General Fund Information</t>
  </si>
  <si>
    <t xml:space="preserve">Example:  </t>
  </si>
  <si>
    <t>Principal Name:  John Browning, Mary Jones</t>
  </si>
  <si>
    <t>Next Round Code</t>
  </si>
  <si>
    <t>Seed</t>
  </si>
  <si>
    <t>Change of Control</t>
  </si>
  <si>
    <t xml:space="preserve">Number of Investments:  </t>
  </si>
  <si>
    <t>Net Financing/Investment Statistics (After Management Expenses)</t>
  </si>
  <si>
    <t>Total Takedowns/Paid-In Capital</t>
  </si>
  <si>
    <t>Total Distributions (After Carry)</t>
  </si>
  <si>
    <t>Total Residual Value</t>
  </si>
  <si>
    <t>Distributions + Residual - Take-downs</t>
  </si>
  <si>
    <t>Venture Comparison</t>
  </si>
  <si>
    <t>Net IRR (Includes Residual Value)</t>
  </si>
  <si>
    <t>Distributions to Paid In Capital</t>
  </si>
  <si>
    <t>Residual Value to Paid in Capital</t>
  </si>
  <si>
    <t>Total Value to Paid in Capital</t>
  </si>
  <si>
    <t>Vintage Year of Fund</t>
  </si>
  <si>
    <t>Age of Fund (Years After Start)</t>
  </si>
  <si>
    <t>Industry</t>
  </si>
  <si>
    <t>Years to Payback</t>
  </si>
  <si>
    <t>Total Management Fees  and Carry</t>
  </si>
  <si>
    <t>Business Services</t>
  </si>
  <si>
    <t>Management Fees</t>
  </si>
  <si>
    <t>Carried Interest</t>
  </si>
  <si>
    <t>Financial Services</t>
  </si>
  <si>
    <t>Residual Value Carry</t>
  </si>
  <si>
    <t>Biotechnology</t>
  </si>
  <si>
    <t>IRR</t>
  </si>
  <si>
    <t>Expansion</t>
  </si>
  <si>
    <t>IPO</t>
  </si>
  <si>
    <t>Region</t>
  </si>
  <si>
    <t>ii) Distribution Information</t>
  </si>
  <si>
    <t>(b)  Other Items</t>
  </si>
  <si>
    <t>i) Mgt and Fund Expenses</t>
  </si>
  <si>
    <t>FUND IRR</t>
  </si>
  <si>
    <t>RESIDUAL VALUE TO PAID IN CAPITAL</t>
  </si>
  <si>
    <t>DISTRIBUTIONS TO PAID IN CAPITAL</t>
  </si>
  <si>
    <t>TOTAL VALUE TO PAID IN CAPITAL</t>
  </si>
  <si>
    <t>Position in Fund</t>
  </si>
  <si>
    <t>Table 2.1 (5)</t>
  </si>
  <si>
    <t>Fund Status</t>
  </si>
  <si>
    <t>Table 2.1 (a)</t>
  </si>
  <si>
    <t>Table 2.2 (a)</t>
  </si>
  <si>
    <t>Early</t>
  </si>
  <si>
    <t>Later</t>
  </si>
  <si>
    <t>Turnaround</t>
  </si>
  <si>
    <t>Stateid</t>
  </si>
  <si>
    <t>State</t>
  </si>
  <si>
    <t>StateText</t>
  </si>
  <si>
    <t>AL</t>
  </si>
  <si>
    <t>Alabama</t>
  </si>
  <si>
    <t>SE</t>
  </si>
  <si>
    <t>AK</t>
  </si>
  <si>
    <t>Alaska</t>
  </si>
  <si>
    <t>NW</t>
  </si>
  <si>
    <t>AZ</t>
  </si>
  <si>
    <t>Arizona</t>
  </si>
  <si>
    <t>SW</t>
  </si>
  <si>
    <t>AR</t>
  </si>
  <si>
    <t>Arkansas</t>
  </si>
  <si>
    <t>CA</t>
  </si>
  <si>
    <t>California</t>
  </si>
  <si>
    <t>CO</t>
  </si>
  <si>
    <t>Colorado</t>
  </si>
  <si>
    <t>CT</t>
  </si>
  <si>
    <t>Connecticut</t>
  </si>
  <si>
    <t>NE</t>
  </si>
  <si>
    <t>DE</t>
  </si>
  <si>
    <t>Delaware</t>
  </si>
  <si>
    <t>MA</t>
  </si>
  <si>
    <t>DC</t>
  </si>
  <si>
    <t>District of Columbia</t>
  </si>
  <si>
    <t>FL</t>
  </si>
  <si>
    <t>Florida</t>
  </si>
  <si>
    <t>GA</t>
  </si>
  <si>
    <t>Georgia</t>
  </si>
  <si>
    <t>HI</t>
  </si>
  <si>
    <t>Hawaii</t>
  </si>
  <si>
    <t>ID</t>
  </si>
  <si>
    <t>Idaho</t>
  </si>
  <si>
    <t>IL</t>
  </si>
  <si>
    <t>Illinois</t>
  </si>
  <si>
    <t>MC</t>
  </si>
  <si>
    <t>IN</t>
  </si>
  <si>
    <t>Indiana</t>
  </si>
  <si>
    <t>IA</t>
  </si>
  <si>
    <t>Iowa</t>
  </si>
  <si>
    <t>KS</t>
  </si>
  <si>
    <t>Kansas</t>
  </si>
  <si>
    <t>KY</t>
  </si>
  <si>
    <t>Kentucky</t>
  </si>
  <si>
    <t>LA</t>
  </si>
  <si>
    <t>Louisiana</t>
  </si>
  <si>
    <t>ME</t>
  </si>
  <si>
    <t>Maine</t>
  </si>
  <si>
    <t>MD</t>
  </si>
  <si>
    <t>Maryland</t>
  </si>
  <si>
    <t>Massachusetts</t>
  </si>
  <si>
    <t>MI</t>
  </si>
  <si>
    <t>Michigan</t>
  </si>
  <si>
    <t>MN</t>
  </si>
  <si>
    <t>Minnesota</t>
  </si>
  <si>
    <t>MS</t>
  </si>
  <si>
    <t>Mississippi</t>
  </si>
  <si>
    <t>MO</t>
  </si>
  <si>
    <t>Missouri</t>
  </si>
  <si>
    <t>MT</t>
  </si>
  <si>
    <t>Montana</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</si>
  <si>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</si>
  <si>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</si>
  <si>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</si>
  <si>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</si>
  <si>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</si>
  <si>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</si>
  <si>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</si>
  <si>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</si>
  <si>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</si>
  <si>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</si>
  <si>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</si>
  <si>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</si>
  <si>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</si>
  <si>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</si>
  <si>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</si>
  <si>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</si>
  <si>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</si>
  <si>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</si>
  <si>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</si>
  <si>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</si>
  <si>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</si>
  <si>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</si>
  <si>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</si>
  <si>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</si>
  <si>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</si>
  <si>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</si>
  <si>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</si>
  <si>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</si>
  <si>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</si>
  <si>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</si>
  <si>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</si>
  <si>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</si>
  <si>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</si>
  <si>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</si>
  <si>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</si>
  <si>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VT</t>
  </si>
  <si>
    <t>Vermont</t>
  </si>
  <si>
    <t>VA</t>
  </si>
  <si>
    <t>Virginia</t>
  </si>
  <si>
    <t>WA</t>
  </si>
  <si>
    <t>Washington</t>
  </si>
  <si>
    <t>WV</t>
  </si>
  <si>
    <t>West Virginia</t>
  </si>
  <si>
    <t>WI</t>
  </si>
  <si>
    <t>Wisconsin</t>
  </si>
  <si>
    <t>WY</t>
  </si>
  <si>
    <t>Wyoming</t>
  </si>
  <si>
    <t>PR</t>
  </si>
  <si>
    <t>Puerto Rico</t>
  </si>
  <si>
    <t>VI</t>
  </si>
  <si>
    <t>Virgin Islands</t>
  </si>
  <si>
    <t>NonUS</t>
  </si>
  <si>
    <t>Non-US</t>
  </si>
  <si>
    <t>Other</t>
  </si>
  <si>
    <t>Fund_Position</t>
  </si>
  <si>
    <t>Fund_Status</t>
  </si>
  <si>
    <t>Company_Stage</t>
  </si>
  <si>
    <t>VEindustryid</t>
  </si>
  <si>
    <t>ventureexpertindustry</t>
  </si>
  <si>
    <t>VEIndustryClassID</t>
  </si>
  <si>
    <t>Communications and Media</t>
  </si>
  <si>
    <t>Internet Specific</t>
  </si>
  <si>
    <t>Computer Hardware</t>
  </si>
  <si>
    <t>Computer Software</t>
  </si>
  <si>
    <t>Computer Other</t>
  </si>
  <si>
    <t>Semi-conductors/Other Electr.</t>
  </si>
  <si>
    <t>Medical/Health</t>
  </si>
  <si>
    <t>Consumer Related</t>
  </si>
  <si>
    <t>Industrial/Energy</t>
  </si>
  <si>
    <t>Transportation</t>
  </si>
  <si>
    <t>Manufacturing</t>
  </si>
  <si>
    <t>Agriculture/Forestry/Fishing</t>
  </si>
  <si>
    <t>Construction</t>
  </si>
  <si>
    <t>Utilities</t>
  </si>
  <si>
    <t>RegionID</t>
  </si>
  <si>
    <t>RegionAbbrev</t>
  </si>
  <si>
    <t>RegionText</t>
  </si>
  <si>
    <t>Northeast</t>
  </si>
  <si>
    <t>Northwest</t>
  </si>
  <si>
    <t>Mid-Atlantic</t>
  </si>
  <si>
    <t>Southeast</t>
  </si>
  <si>
    <t>Southwest</t>
  </si>
  <si>
    <t>MidCentral</t>
  </si>
  <si>
    <t>Industry Classes</t>
  </si>
  <si>
    <t>VEindustryclassid</t>
  </si>
  <si>
    <t>Classtext</t>
  </si>
  <si>
    <t>Information Technology</t>
  </si>
  <si>
    <t>Medical/Health/Life Science</t>
  </si>
  <si>
    <t>Non-High Technology</t>
  </si>
  <si>
    <t>Table 2.2 (c)</t>
  </si>
  <si>
    <t>Lead Investor</t>
  </si>
  <si>
    <t>Financial Analysis</t>
  </si>
  <si>
    <t>Market Research</t>
  </si>
  <si>
    <t>Due Diligence</t>
  </si>
  <si>
    <t>Negotiation</t>
  </si>
  <si>
    <t>Closing</t>
  </si>
  <si>
    <t>Board of Directors</t>
  </si>
  <si>
    <t>Advisor</t>
  </si>
  <si>
    <t>Exit Process</t>
  </si>
  <si>
    <t>Yes</t>
  </si>
  <si>
    <t>No</t>
  </si>
  <si>
    <t>Yes/No</t>
  </si>
  <si>
    <t>General Yes/No</t>
  </si>
  <si>
    <t xml:space="preserve">2.  Performed/Perform significant research or background work for committees of the board for a substantial period of time.  </t>
  </si>
  <si>
    <t>3. Investment was syndicated by others and I was the lead person within my firm or I participated in the syndicate as an individual investor</t>
  </si>
  <si>
    <t>2. Was/Am an active primary observer (meaning that you attended board meetings regularly) for my firm or for myself for a substantial period of time,.  (Enter code followed by number of years, e.g., 2-3.)</t>
  </si>
  <si>
    <t>2. Was/Am an important advisor to management on selected areas of the company’s business.</t>
  </si>
  <si>
    <t>3. Materially assisted for the investor group, my firm, or for myself</t>
  </si>
  <si>
    <t>1. No material involvement in being the lead investor</t>
  </si>
  <si>
    <t>2. Investment was syndicated by my firm and was the lead investor, but I did not have primary responsibility within my firm.</t>
  </si>
  <si>
    <t>4. My firm was the sole investor and I had primary responsibility within my firm or I individually was the sole investor</t>
  </si>
  <si>
    <t>5. Investment was syndicated by my firm as the lead investor and I had primary responsibility within my firm or I as an individual investor syndicated the investment and was the lead investor</t>
  </si>
  <si>
    <t>None</t>
  </si>
  <si>
    <t>1.  No material involvement</t>
  </si>
  <si>
    <t>2.  Materially assisted in the analysis</t>
  </si>
  <si>
    <t>3.  Primary analyst for my firm or for myself as participant in syndication led by others</t>
  </si>
  <si>
    <t>4.  Primary analyst for the syndicate (or as a solo investor)</t>
  </si>
  <si>
    <t xml:space="preserve"> </t>
  </si>
  <si>
    <t>Choices</t>
  </si>
  <si>
    <t>2.  Materially assisted in the market research</t>
  </si>
  <si>
    <t>4.  Primary analyst for the syndicate (or as solo investor)</t>
  </si>
  <si>
    <t>2.  Materially assisted in the due diligence</t>
  </si>
  <si>
    <t>3.  Primary person for my firm or for myself as participant in syndication led by others</t>
  </si>
  <si>
    <t>4.  Primary person for the syndicate (or as solo investor)</t>
  </si>
  <si>
    <t xml:space="preserve">2.  Materially assisted with negotiations </t>
  </si>
  <si>
    <t>2.  Materially assisted with closing</t>
  </si>
  <si>
    <t>3. Was/Am member of the board of directors.  (Enter code followed by number of years, e.g., 1-3.)</t>
  </si>
  <si>
    <t>1.  Not on board of directors and not an active primary observer</t>
  </si>
  <si>
    <t>Board Committees</t>
  </si>
  <si>
    <t>1.  Not any of the above</t>
  </si>
  <si>
    <t>3.  Was/Am on committees of the board for a substantial period of time.</t>
  </si>
  <si>
    <t>1.  Not a significant active advisor to management</t>
  </si>
  <si>
    <t>3. Was/Am one of the primary advisors to management on most areas of the company’s business.</t>
  </si>
  <si>
    <t>1.  Not exited, yet</t>
  </si>
  <si>
    <t>2.  Not actively involved in a significant way in the exit process.</t>
  </si>
  <si>
    <t>3. Was not materially involved in exit negotiations but had material involvement in the sales decision of public traded securities.</t>
  </si>
  <si>
    <t>4. Materially assisted in negotiations on behalf of the investor group</t>
  </si>
  <si>
    <t>5. Primary representative for my firm or for myself as participant in exit negotiations led by others, and was actively involved in either finding the purchaser or in negotiating the exit.</t>
  </si>
  <si>
    <t>6. Primary representative in exit negotiations for the investor group (or as a solo investor)</t>
  </si>
  <si>
    <t>Workouts, turnarounds, etc…</t>
  </si>
  <si>
    <t>1. Not applicable</t>
  </si>
  <si>
    <t>2. The company entailed a workout, turnaround, bankruptcy, or reorganization , but I was not a key active player in the process (usually meaning that you were not one of the designated negotiators with outside parties).</t>
  </si>
  <si>
    <t>4.  Primary representative for my firm or for myself as participant in workout activity led by others</t>
  </si>
  <si>
    <t>5.  Primary representative for the investor group (or as solo investor)</t>
  </si>
  <si>
    <t>Operating Officer</t>
  </si>
  <si>
    <t>1. Not and never have been an operating officer of the company</t>
  </si>
  <si>
    <t>3.  Extended basis (over a year)</t>
  </si>
  <si>
    <t>2.  Temporary stop gap (under a year)</t>
  </si>
  <si>
    <t>Financing</t>
  </si>
  <si>
    <t>2. Helped find sources of debt for company</t>
  </si>
  <si>
    <t>3. Helped bring other venture capital firms into the deal.</t>
  </si>
  <si>
    <t>N/A</t>
  </si>
  <si>
    <t>Sale</t>
  </si>
  <si>
    <t>Merger/Acquisition</t>
  </si>
  <si>
    <t>Recap</t>
  </si>
  <si>
    <t>MBO (including ESOPs)</t>
  </si>
  <si>
    <t>Distress</t>
  </si>
  <si>
    <t>Cash Liquidating Event</t>
  </si>
  <si>
    <t>Securities Sold by Fund</t>
  </si>
  <si>
    <t>Distribution in Kind - Legal or Liquidity</t>
  </si>
  <si>
    <t>Up</t>
  </si>
  <si>
    <t>Down</t>
  </si>
  <si>
    <t>Flat</t>
  </si>
  <si>
    <t>Error Codes</t>
  </si>
  <si>
    <t>Please Enter Company Name</t>
  </si>
  <si>
    <t>You have exceeded your number of investments.</t>
  </si>
  <si>
    <t>Invalid Company</t>
  </si>
  <si>
    <t>Invalid Investment Date</t>
  </si>
  <si>
    <t>1.  Sole financial support provided was my firm's investment</t>
  </si>
  <si>
    <t>-  b.  Liabilities</t>
  </si>
  <si>
    <t>Total Commitments</t>
  </si>
  <si>
    <t>i</t>
  </si>
  <si>
    <t>Next Step</t>
  </si>
  <si>
    <t>Loan Repayment</t>
  </si>
  <si>
    <t>Write-off</t>
  </si>
  <si>
    <t>Investor Net Cashflows</t>
  </si>
  <si>
    <t>Gross Residual Value</t>
  </si>
  <si>
    <t>Net Residual Value</t>
  </si>
  <si>
    <t>4. Commitments outstanding to portfolio companies not yet funded</t>
  </si>
  <si>
    <t>5. Reserves for follow-on investments not committed</t>
  </si>
  <si>
    <t>6. Reserves for future management fees</t>
  </si>
  <si>
    <t>7. Fund Performance Calculations</t>
  </si>
  <si>
    <t>1.  Calculate Residual Value</t>
  </si>
  <si>
    <t>3.  Cash Remaining for Follow-on, New Investments, and Management Expenses =</t>
  </si>
  <si>
    <t>i) Amount of Takedown/ Paid-in Capital</t>
  </si>
  <si>
    <t>(a)  Investor Cashflows and Residual Value</t>
  </si>
  <si>
    <t xml:space="preserve">    (b) Date of First Portfolio Investment Closing</t>
  </si>
  <si>
    <t>(f) Number of Companies Financed to Date</t>
  </si>
  <si>
    <t>Vintage Year</t>
  </si>
  <si>
    <t>1969-75</t>
  </si>
  <si>
    <t>1976-79</t>
  </si>
  <si>
    <t>DPI</t>
  </si>
  <si>
    <t>As of 2002</t>
  </si>
  <si>
    <t>Your Fund</t>
  </si>
  <si>
    <t>As of Date:</t>
  </si>
  <si>
    <t>Date Report Prepared:  September 30, 2003</t>
  </si>
  <si>
    <t>Applicant Name:  Southern Ventures Fund</t>
  </si>
  <si>
    <t>VP/Principal</t>
  </si>
  <si>
    <t>You may only enter "X" or "x" under the categories.</t>
  </si>
  <si>
    <t>FUND SUMMARY STATISTICS</t>
  </si>
  <si>
    <t>Year of First Investment:  1995</t>
  </si>
  <si>
    <t>You must enter "Y" or "N" to identify whether the investment remains open ("Y") or closed ("N").</t>
  </si>
  <si>
    <t>You must select a stage, industry, and state.</t>
  </si>
  <si>
    <t>You may not enter data for an unidentified company.</t>
  </si>
  <si>
    <t>Syndicate Lead - Your firm was the lead investor, but you were not the lead for your fund.</t>
  </si>
  <si>
    <t>Co-Lead - You were a co-lead with either another firm or somebody else in your fund.</t>
  </si>
  <si>
    <t>None -Neither your fund was a lead nor were you a lead for the fund.</t>
  </si>
  <si>
    <t>Lead Investor Status</t>
  </si>
  <si>
    <t>Syndicate Lead</t>
  </si>
  <si>
    <t>Sole VC Investor</t>
  </si>
  <si>
    <t>Syndicate Co-Lead</t>
  </si>
  <si>
    <t>Syndicate Participant</t>
  </si>
  <si>
    <t>Fund Lead Status</t>
  </si>
  <si>
    <t>Closed</t>
  </si>
  <si>
    <t>Interest, Dividends, Royalties and Principal Repayment</t>
  </si>
  <si>
    <t>+  a. Cash and Cash Equivalents</t>
  </si>
  <si>
    <t>2.  By Year Investor Cash Flows, Expenses, and Other Revenues</t>
  </si>
  <si>
    <t>ii) Carried Interest on Distributions</t>
  </si>
  <si>
    <t>You will have one Excel workbook (file) for each partial fund you are presenting.</t>
  </si>
  <si>
    <t>Table F3.1 General Fund Information for Partial Fund</t>
  </si>
  <si>
    <t>Choose:</t>
  </si>
  <si>
    <t xml:space="preserve">      information will be reported, if the fund is ongoing.</t>
  </si>
  <si>
    <t>(e) Except for contingent or follow-on investments, final year expected for making new investments.</t>
  </si>
  <si>
    <t>(h) If you were not part of the fund management at the start of the fund, enter the following:</t>
  </si>
  <si>
    <t>Total paid-in capital taken down prior to the year of your arrival to the fund</t>
  </si>
  <si>
    <t>Total distributions made to investors prior to the year of your arrival to the fund</t>
  </si>
  <si>
    <t>Total financings of investments prior to your arrival to the fund</t>
  </si>
  <si>
    <t>5.  Your Status With Fund</t>
  </si>
  <si>
    <t xml:space="preserve">    (a)  Your Position at This Fund</t>
  </si>
  <si>
    <t>StartDate</t>
  </si>
  <si>
    <t>Enddate</t>
  </si>
  <si>
    <t xml:space="preserve">    (b) Were you here at the start of the fund?</t>
  </si>
  <si>
    <t>If No, what month/year did you arrive at the fund?</t>
  </si>
  <si>
    <t xml:space="preserve">    (c) Are you Still with Fund?  (Yes or No)</t>
  </si>
  <si>
    <t>If No, what month/year did you leave fund?</t>
  </si>
  <si>
    <t>Table F3.3 Overall Fund Cashflows</t>
  </si>
  <si>
    <t>Table F3.1</t>
  </si>
  <si>
    <t>Table F3.3</t>
  </si>
  <si>
    <r>
      <t xml:space="preserve">File Name for Workbook:  
     </t>
    </r>
    <r>
      <rPr>
        <b/>
        <sz val="10"/>
        <color indexed="17"/>
        <rFont val="Arial"/>
        <family val="2"/>
      </rPr>
      <t>F3-SouthernVF; Partial1995; JB,MJ;  20030930</t>
    </r>
  </si>
  <si>
    <t>Table F3.2</t>
  </si>
  <si>
    <t>Table F3.4</t>
  </si>
  <si>
    <t>2.  Applicable Portfolio Investments</t>
  </si>
  <si>
    <t>Table F3.2 Applicable Portfolio Investments</t>
  </si>
  <si>
    <t xml:space="preserve">Instructions: </t>
  </si>
  <si>
    <t xml:space="preserve"> All applicable portfolio investments for this partial fund should be included within your synthesized fund groups.  In the table below, please identify the names of all investments you will be including in the synthesized fund group that apply to this partial fund and the associated synthesized group file name.</t>
  </si>
  <si>
    <t>Name of Company</t>
  </si>
  <si>
    <t>Synthesized Group File Name</t>
  </si>
  <si>
    <t>Enter the value of the investments</t>
  </si>
  <si>
    <t>Enter the amount of cash on this fund's balance sheet</t>
  </si>
  <si>
    <t>Enter the fund's liabilities as a positive number.  Include any debentures, loans, money owed for management/fund expenses and carried interest.</t>
  </si>
  <si>
    <t>+  a.  Value of Investments</t>
  </si>
  <si>
    <t>+  b. Cash and Cash Equivalents</t>
  </si>
  <si>
    <t>-  c.  Liabilities</t>
  </si>
  <si>
    <t>- d.  Residual Value Going to Carry</t>
  </si>
  <si>
    <t>Enter the amount of carried interest  as a positive number the fund would receive if fund were to exit its investments at the value you previously indicated in 1a.</t>
  </si>
  <si>
    <t>iv) Company Financing $</t>
  </si>
  <si>
    <t>v) Total Proceeds</t>
  </si>
  <si>
    <t>Year Arrived</t>
  </si>
  <si>
    <t>Year Departed</t>
  </si>
  <si>
    <t>*Note:  Years that are shaded indicate that the associated principal(s) were not present at the fund during this time period.</t>
  </si>
  <si>
    <t>Amount of Takedowns</t>
  </si>
  <si>
    <t>Amount of Distributions</t>
  </si>
  <si>
    <t>Company Financings</t>
  </si>
  <si>
    <t>(c)  Partial Cashflows 
(while principal was at fund)</t>
  </si>
  <si>
    <t>DPI Before</t>
  </si>
  <si>
    <t>DPI at Departure</t>
  </si>
  <si>
    <t>Improvement to Distribution to Paid In Capital while at fund:</t>
  </si>
  <si>
    <t>Amount of Financings while at fund:</t>
  </si>
  <si>
    <t>Total Distribuitons While at Fund:</t>
  </si>
  <si>
    <t>Cum Dist to Paid In Capital</t>
  </si>
  <si>
    <t>Table F3.4 - Overall Fund Statistics</t>
  </si>
  <si>
    <t>Year Paid Back Total Paid In Capital:</t>
  </si>
  <si>
    <t>Years to Payback:</t>
  </si>
  <si>
    <t>Entire Fund</t>
  </si>
  <si>
    <t>While at Fund</t>
  </si>
  <si>
    <t>Percentage of Entire Fund</t>
  </si>
  <si>
    <t>Gross Fund Statistics</t>
  </si>
  <si>
    <t>Total Financings</t>
  </si>
  <si>
    <t>Total Investment Proceeds</t>
  </si>
  <si>
    <t>Gross IRR</t>
  </si>
  <si>
    <t>Gross Investment Net CFs</t>
  </si>
  <si>
    <t>8.  Very short narrative on investment strategy of prior fund, including lifecycle stages of investments</t>
  </si>
  <si>
    <t>and industry sectors</t>
  </si>
  <si>
    <t>File Name Help</t>
  </si>
  <si>
    <t>Return to Instructions</t>
  </si>
  <si>
    <t>Select type of Exhibit</t>
  </si>
  <si>
    <t>F2</t>
  </si>
  <si>
    <t>Complete</t>
  </si>
  <si>
    <t>Exhibit F2 - Complete.xls</t>
  </si>
  <si>
    <t>If you were with a venture fund for the entire fund's life or if fund is still ongoing.</t>
  </si>
  <si>
    <t>F3</t>
  </si>
  <si>
    <t>Partial</t>
  </si>
  <si>
    <t>Exhibit F3 - Partial.xls</t>
  </si>
  <si>
    <t>If you were with a venture fund for only part of the fund's timeframe.</t>
  </si>
  <si>
    <t>10 character name acronym identifying your applicant name</t>
  </si>
  <si>
    <t>F4</t>
  </si>
  <si>
    <t>Synthesized</t>
  </si>
  <si>
    <t>Syn</t>
  </si>
  <si>
    <t>Exhibit F4 - Synthesized.xls</t>
  </si>
  <si>
    <t>Groups of separate investments not done within a single venture fund.  Investments must be at least $250,000 by total company financing OR a minimum of $100,000 with a board seat.</t>
  </si>
  <si>
    <t>F5</t>
  </si>
  <si>
    <t>Exhibit F5 - Other.xls</t>
  </si>
  <si>
    <t>All other investments.</t>
  </si>
  <si>
    <t>First Year of Investment for this Fund or Group</t>
  </si>
  <si>
    <t>First and last name initials for each principal for which the workbook applies (separated by commas)</t>
  </si>
  <si>
    <t>Date when this report was prepared</t>
  </si>
  <si>
    <t>Resulting File Name:</t>
  </si>
  <si>
    <t>For assistance in creating the correct file name, click on the link to the right.</t>
  </si>
  <si>
    <t>Save the name of this file as "F3-" + 10 character (or less) acronym that identifies your applicant name +  ";  Partial" + year of first investment + "; " + the first and last name initials for each principal for which this workbook pertains separated by commas + "; " + date when this report was prepared in YYYYMMDD format.</t>
  </si>
  <si>
    <t xml:space="preserve">    (c) Is this fund closed?  (Y/N)</t>
  </si>
  <si>
    <t xml:space="preserve">(d) Enter the date the fund was closed  OR the "as of" date for which the fund </t>
  </si>
  <si>
    <t>NewVenII</t>
  </si>
  <si>
    <t>DJ</t>
  </si>
  <si>
    <t>Exhibit F3:  Partial Fund Workbook Instructions</t>
  </si>
  <si>
    <t xml:space="preserve">1.  RBIC Applicant: </t>
  </si>
  <si>
    <t>(g) Total committed capital (incl. Participating Securities Leverage commitments if an RBIC)</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</si>
</sst>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yyyy"/>
    <numFmt numFmtId="170" formatCode="_(* #,##0.0_);_(* \(#,##0.0\);_(* &quot;-&quot;??_);_(@_)"/>
    <numFmt numFmtId="171" formatCode="_(* #,##0_);_(* \(#,##0\);_(* &quot;-&quot;??_);_(@_)"/>
    <numFmt numFmtId="172" formatCode="_(&quot;$&quot;* #,##0.0_);_(&quot;$&quot;* \(#,##0.0\);_(&quot;$&quot;* &quot;-&quot;??_);_(@_)"/>
    <numFmt numFmtId="173" formatCode="_(&quot;$&quot;* #,##0_);_(&quot;$&quot;* \(#,##0\);_(&quot;$&quot;* &quot;-&quot;??_);_(@_)"/>
    <numFmt numFmtId="174" formatCode="0.0%"/>
    <numFmt numFmtId="175" formatCode="#,##0.0"/>
    <numFmt numFmtId="176" formatCode="_(* #,##0.0_);_(* \(#,##0.0\);_(* &quot;-&quot;?_);_(@_)"/>
    <numFmt numFmtId="177" formatCode="_(* #,##0_);_(* \(#,##0\);_(* &quot;-&quot;?_);_(@_)"/>
    <numFmt numFmtId="178" formatCode="_(* #,##0.000_);_(* \(#,##0.000\);_(* &quot;-&quot;??_);_(@_)"/>
    <numFmt numFmtId="179" formatCode="_(* #,##0.0000_);_(* \(#,##0.0000\);_(* &quot;-&quot;??_);_(@_)"/>
    <numFmt numFmtId="180" formatCode="m/d"/>
    <numFmt numFmtId="181" formatCode="mm\-yyyy"/>
    <numFmt numFmtId="182" formatCode="mm/yyyy"/>
    <numFmt numFmtId="183" formatCode="\D\e\a\l\ #"/>
    <numFmt numFmtId="184" formatCode="0.\ \ "/>
    <numFmt numFmtId="185" formatCode="_(* #,##0.00000_);_(* \(#,##0.00000\);_(* &quot;-&quot;??_);_(@_)"/>
    <numFmt numFmtId="186" formatCode="_(* #,##0.000000_);_(* \(#,##0.000000\);_(* &quot;-&quot;??_);_(@_)"/>
    <numFmt numFmtId="187" formatCode="_(* #,##0.0000000_);_(* \(#,##0.0000000\);_(* &quot;-&quot;??_);_(@_)"/>
    <numFmt numFmtId="188" formatCode="_(* #,##0.00000000_);_(* \(#,##0.00000000\);_(* &quot;-&quot;??_);_(@_)"/>
    <numFmt numFmtId="189" formatCode="dd\-mmm\-yy_)"/>
    <numFmt numFmtId="190" formatCode="#,##0.000_);\(#,##0.000\)"/>
    <numFmt numFmtId="191" formatCode="#,##0.0_);\(#,##0.0\)"/>
    <numFmt numFmtId="192" formatCode="0.0_)"/>
    <numFmt numFmtId="193" formatCode=";;;"/>
    <numFmt numFmtId="194" formatCode="#,##0.00000000000000_);\(#,##0.00000000000000\)"/>
    <numFmt numFmtId="195" formatCode="#,##0.0000000000000_);\(#,##0.0000000000000\)"/>
    <numFmt numFmtId="196" formatCode="#,##0.000000000000_);\(#,##0.000000000000\)"/>
    <numFmt numFmtId="197" formatCode="#,##0.00000000000_);\(#,##0.00000000000\)"/>
    <numFmt numFmtId="198" formatCode="#,##0.0000000000_);\(#,##0.0000000000\)"/>
    <numFmt numFmtId="199" formatCode="#,##0.000000000_);\(#,##0.000000000\)"/>
    <numFmt numFmtId="200" formatCode="#,##0.00000000_);\(#,##0.00000000\)"/>
    <numFmt numFmtId="201" formatCode="#,##0.0000000_);\(#,##0.0000000\)"/>
    <numFmt numFmtId="202" formatCode="#,##0.000000_);\(#,##0.000000\)"/>
    <numFmt numFmtId="203" formatCode="#,##0.00000_);\(#,##0.00000\)"/>
    <numFmt numFmtId="204" formatCode="#,##0.0000_);\(#,##0.0000\)"/>
    <numFmt numFmtId="205" formatCode="&quot;$&quot;#,##0.0_);\(&quot;$&quot;#,##0.0\)"/>
    <numFmt numFmtId="206" formatCode="_(&quot;$&quot;* #,##0.0000_);_(&quot;$&quot;* \(#,##0.0000\);_(&quot;$&quot;* &quot;-&quot;??_);_(@_)"/>
    <numFmt numFmtId="207" formatCode="_(&quot;$&quot;* #,##0.000_);_(&quot;$&quot;* \(#,##0.000\);_(&quot;$&quot;* &quot;-&quot;??_);_(@_)"/>
    <numFmt numFmtId="208" formatCode="0.00000000"/>
    <numFmt numFmtId="209" formatCode="0.0000000"/>
    <numFmt numFmtId="210" formatCode="0.000000"/>
    <numFmt numFmtId="211" formatCode="0.00000"/>
    <numFmt numFmtId="212" formatCode="0.0000"/>
    <numFmt numFmtId="213" formatCode="0.000"/>
    <numFmt numFmtId="214" formatCode="0.000%"/>
    <numFmt numFmtId="215" formatCode="&quot;$&quot;#,##0.0_);[Red]\(&quot;$&quot;#,##0.0\)"/>
    <numFmt numFmtId="216" formatCode="0.0"/>
    <numFmt numFmtId="217" formatCode="mmmm\ d\,\ yyyy"/>
    <numFmt numFmtId="218" formatCode="\R\o\u\n\d\ 0"/>
    <numFmt numFmtId="219" formatCode="\P\r\o\c\e\e\d\s\ 0"/>
    <numFmt numFmtId="220" formatCode="#"/>
    <numFmt numFmtId="221" formatCode="mmm\-yyyy"/>
    <numFmt numFmtId="222" formatCode="&quot;$&quot;#,##0"/>
    <numFmt numFmtId="223" formatCode="[$-409]mmm\-yy;@"/>
    <numFmt numFmtId="224" formatCode="[$-409]d\-mmm\-yy;@"/>
    <numFmt numFmtId="225" formatCode="mm/dd/yy;@"/>
  </numFmts>
  <fonts count="69">
    <font>
      <sz val="10"/>
      <name val="Arial"/>
      <family val="0"/>
    </font>
    <font>
      <b/>
      <sz val="14"/>
      <name val="Arial"/>
      <family val="2"/>
    </font>
    <font>
      <sz val="10"/>
      <name val="Times New Roman"/>
      <family val="1"/>
    </font>
    <font>
      <b/>
      <sz val="10"/>
      <name val="Arial"/>
      <family val="2"/>
    </font>
    <font>
      <u val="single"/>
      <sz val="10"/>
      <color indexed="12"/>
      <name val="Arial"/>
      <family val="0"/>
    </font>
    <font>
      <u val="single"/>
      <sz val="10"/>
      <color indexed="36"/>
      <name val="Arial"/>
      <family val="0"/>
    </font>
    <font>
      <b/>
      <sz val="10"/>
      <name val="Times New Roman"/>
      <family val="1"/>
    </font>
    <font>
      <sz val="10"/>
      <color indexed="9"/>
      <name val="Times New Roman"/>
      <family val="1"/>
    </font>
    <font>
      <b/>
      <sz val="8"/>
      <name val="Arial"/>
      <family val="2"/>
    </font>
    <font>
      <b/>
      <i/>
      <sz val="10"/>
      <name val="Arial"/>
      <family val="2"/>
    </font>
    <font>
      <b/>
      <sz val="14"/>
      <color indexed="12"/>
      <name val="Arial"/>
      <family val="2"/>
    </font>
    <font>
      <b/>
      <u val="single"/>
      <sz val="10"/>
      <name val="Arial"/>
      <family val="2"/>
    </font>
    <font>
      <b/>
      <sz val="10"/>
      <color indexed="17"/>
      <name val="Arial"/>
      <family val="2"/>
    </font>
    <font>
      <b/>
      <sz val="8"/>
      <color indexed="9"/>
      <name val="Arial"/>
      <family val="2"/>
    </font>
    <font>
      <sz val="8"/>
      <name val="Arial"/>
      <family val="2"/>
    </font>
    <font>
      <u val="singleAccounting"/>
      <sz val="8"/>
      <name val="Arial"/>
      <family val="2"/>
    </font>
    <font>
      <sz val="10"/>
      <color indexed="10"/>
      <name val="Times New Roman"/>
      <family val="1"/>
    </font>
    <font>
      <i/>
      <sz val="10"/>
      <name val="Arial"/>
      <family val="2"/>
    </font>
    <font>
      <sz val="9"/>
      <name val="Arial"/>
      <family val="2"/>
    </font>
    <font>
      <b/>
      <sz val="10"/>
      <color indexed="43"/>
      <name val="Times New Roman"/>
      <family val="1"/>
    </font>
    <font>
      <b/>
      <sz val="8"/>
      <name val="Tahoma"/>
      <family val="0"/>
    </font>
    <font>
      <sz val="10"/>
      <name val="Wingdings 3"/>
      <family val="1"/>
    </font>
    <font>
      <b/>
      <u val="single"/>
      <sz val="14"/>
      <color indexed="9"/>
      <name val="Webdings"/>
      <family val="1"/>
    </font>
    <font>
      <b/>
      <sz val="11"/>
      <name val="Arial"/>
      <family val="2"/>
    </font>
    <font>
      <b/>
      <u val="single"/>
      <sz val="10"/>
      <color indexed="9"/>
      <name val="Arial"/>
      <family val="2"/>
    </font>
    <font>
      <sz val="10"/>
      <color indexed="23"/>
      <name val="Times New Roman"/>
      <family val="1"/>
    </font>
    <font>
      <b/>
      <u val="single"/>
      <sz val="8"/>
      <name val="Arial"/>
      <family val="2"/>
    </font>
    <font>
      <sz val="10"/>
      <color indexed="22"/>
      <name val="Times New Roman"/>
      <family val="1"/>
    </font>
    <font>
      <sz val="10"/>
      <color indexed="22"/>
      <name val="Arial"/>
      <family val="0"/>
    </font>
    <font>
      <sz val="10"/>
      <color indexed="43"/>
      <name val="Arial"/>
      <family val="0"/>
    </font>
    <font>
      <b/>
      <sz val="12"/>
      <name val="Arial"/>
      <family val="2"/>
    </font>
    <font>
      <sz val="8"/>
      <color indexed="9"/>
      <name val="Arial"/>
      <family val="2"/>
    </font>
    <font>
      <b/>
      <u val="singleAccounting"/>
      <sz val="8"/>
      <color indexed="9"/>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47"/>
        <bgColor indexed="64"/>
      </patternFill>
    </fill>
    <fill>
      <patternFill patternType="solid">
        <fgColor indexed="8"/>
        <bgColor indexed="64"/>
      </patternFill>
    </fill>
    <fill>
      <patternFill patternType="solid">
        <fgColor indexed="22"/>
        <bgColor indexed="64"/>
      </patternFill>
    </fill>
    <fill>
      <patternFill patternType="solid">
        <fgColor indexed="17"/>
        <bgColor indexed="64"/>
      </patternFill>
    </fill>
    <fill>
      <patternFill patternType="solid">
        <fgColor indexed="12"/>
        <bgColor indexed="64"/>
      </patternFill>
    </fill>
    <fill>
      <patternFill patternType="solid">
        <fgColor indexed="43"/>
        <bgColor indexed="64"/>
      </patternFill>
    </fill>
    <fill>
      <patternFill patternType="solid">
        <fgColor indexed="2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top style="thin"/>
      <bottom style="thin"/>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style="thin"/>
      <bottom style="thin"/>
    </border>
    <border>
      <left>
        <color indexed="63"/>
      </left>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0">
      <alignment/>
      <protection/>
    </xf>
    <xf numFmtId="0" fontId="0" fillId="32" borderId="0">
      <alignment/>
      <protection/>
    </xf>
    <xf numFmtId="0" fontId="0" fillId="33"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2">
    <xf numFmtId="0" fontId="0" fillId="0" borderId="0" xfId="0" applyAlignment="1">
      <alignment/>
    </xf>
    <xf numFmtId="0" fontId="1" fillId="0" borderId="0" xfId="0" applyFont="1" applyFill="1" applyAlignment="1">
      <alignment horizontal="left"/>
    </xf>
    <xf numFmtId="0" fontId="2" fillId="0" borderId="0" xfId="0" applyFont="1" applyAlignment="1">
      <alignment wrapText="1"/>
    </xf>
    <xf numFmtId="0" fontId="2" fillId="0" borderId="0" xfId="0" applyFont="1" applyAlignment="1">
      <alignment horizontal="right" wrapText="1"/>
    </xf>
    <xf numFmtId="0" fontId="0" fillId="0" borderId="0" xfId="0" applyAlignment="1">
      <alignment horizontal="right"/>
    </xf>
    <xf numFmtId="0" fontId="6" fillId="0" borderId="0" xfId="0" applyFont="1" applyAlignment="1">
      <alignment wrapText="1"/>
    </xf>
    <xf numFmtId="0" fontId="6" fillId="0" borderId="0" xfId="0" applyFont="1" applyAlignment="1">
      <alignment horizontal="left" wrapText="1" indent="2"/>
    </xf>
    <xf numFmtId="0" fontId="3"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6" fillId="0" borderId="0" xfId="0" applyFont="1" applyAlignment="1">
      <alignment horizontal="left" indent="1"/>
    </xf>
    <xf numFmtId="0" fontId="2" fillId="0" borderId="0" xfId="0" applyFont="1" applyBorder="1" applyAlignment="1">
      <alignment wrapText="1"/>
    </xf>
    <xf numFmtId="0" fontId="6" fillId="0" borderId="0" xfId="0" applyFont="1" applyAlignment="1">
      <alignment horizontal="left" indent="2"/>
    </xf>
    <xf numFmtId="0" fontId="6" fillId="0" borderId="0" xfId="0" applyFont="1" applyAlignment="1">
      <alignment/>
    </xf>
    <xf numFmtId="0" fontId="7" fillId="0" borderId="0" xfId="0" applyFont="1" applyAlignment="1">
      <alignment wrapText="1"/>
    </xf>
    <xf numFmtId="0" fontId="0" fillId="0" borderId="0" xfId="0" applyAlignment="1">
      <alignment horizontal="left" indent="1"/>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9" fillId="0" borderId="0" xfId="0" applyFont="1" applyAlignment="1">
      <alignment/>
    </xf>
    <xf numFmtId="0" fontId="0" fillId="0" borderId="0" xfId="0" applyAlignment="1">
      <alignment horizontal="left" wrapText="1" indent="1"/>
    </xf>
    <xf numFmtId="0" fontId="0" fillId="0" borderId="0" xfId="0" applyAlignment="1">
      <alignment horizontal="left" wrapText="1"/>
    </xf>
    <xf numFmtId="14" fontId="0" fillId="0" borderId="0" xfId="0" applyNumberFormat="1" applyAlignment="1">
      <alignment/>
    </xf>
    <xf numFmtId="169" fontId="0" fillId="0" borderId="0" xfId="0" applyNumberFormat="1" applyAlignment="1">
      <alignment/>
    </xf>
    <xf numFmtId="173" fontId="0" fillId="0" borderId="0" xfId="0" applyNumberFormat="1" applyAlignment="1">
      <alignment/>
    </xf>
    <xf numFmtId="0" fontId="14" fillId="32" borderId="0" xfId="58" applyFont="1">
      <alignment/>
      <protection/>
    </xf>
    <xf numFmtId="0" fontId="0" fillId="0" borderId="0" xfId="0" applyFont="1" applyAlignment="1">
      <alignment/>
    </xf>
    <xf numFmtId="0" fontId="14" fillId="0" borderId="0" xfId="0" applyFont="1" applyFill="1" applyAlignment="1">
      <alignment/>
    </xf>
    <xf numFmtId="173" fontId="14" fillId="0" borderId="0" xfId="44" applyNumberFormat="1" applyFont="1" applyFill="1" applyAlignment="1">
      <alignment horizontal="left"/>
    </xf>
    <xf numFmtId="173" fontId="15" fillId="0" borderId="0" xfId="44" applyNumberFormat="1" applyFont="1" applyFill="1" applyAlignment="1">
      <alignment horizontal="left"/>
    </xf>
    <xf numFmtId="174" fontId="14" fillId="0" borderId="0" xfId="61" applyNumberFormat="1" applyFont="1" applyFill="1" applyAlignment="1">
      <alignment horizontal="center"/>
    </xf>
    <xf numFmtId="2" fontId="14" fillId="0" borderId="0" xfId="42" applyNumberFormat="1" applyFont="1" applyFill="1" applyAlignment="1">
      <alignment horizontal="center"/>
    </xf>
    <xf numFmtId="171" fontId="8" fillId="0" borderId="0" xfId="42" applyNumberFormat="1" applyFont="1" applyFill="1" applyAlignment="1">
      <alignment horizontal="left"/>
    </xf>
    <xf numFmtId="0" fontId="8" fillId="0" borderId="10" xfId="0" applyFont="1" applyFill="1" applyBorder="1" applyAlignment="1">
      <alignment horizontal="center" wrapText="1"/>
    </xf>
    <xf numFmtId="0" fontId="8" fillId="0" borderId="10" xfId="0" applyFont="1" applyFill="1" applyBorder="1" applyAlignment="1">
      <alignment horizontal="center"/>
    </xf>
    <xf numFmtId="0" fontId="8" fillId="0" borderId="0" xfId="0" applyFont="1" applyAlignment="1">
      <alignment/>
    </xf>
    <xf numFmtId="0" fontId="18" fillId="0" borderId="0" xfId="0" applyFont="1" applyAlignment="1">
      <alignment/>
    </xf>
    <xf numFmtId="0" fontId="8" fillId="34" borderId="0" xfId="57" applyFont="1" applyFill="1">
      <alignment/>
      <protection/>
    </xf>
    <xf numFmtId="0" fontId="14" fillId="34" borderId="0" xfId="57" applyFont="1" applyFill="1">
      <alignment/>
      <protection/>
    </xf>
    <xf numFmtId="0" fontId="8" fillId="34" borderId="0" xfId="57" applyFont="1" applyFill="1" applyAlignment="1">
      <alignment horizontal="right"/>
      <protection/>
    </xf>
    <xf numFmtId="0" fontId="8" fillId="34" borderId="0" xfId="57" applyFont="1" applyFill="1" applyAlignment="1">
      <alignment horizontal="left"/>
      <protection/>
    </xf>
    <xf numFmtId="0" fontId="8" fillId="35" borderId="0" xfId="57" applyFont="1" applyFill="1">
      <alignment/>
      <protection/>
    </xf>
    <xf numFmtId="0" fontId="14" fillId="35" borderId="0" xfId="57" applyFont="1" applyFill="1">
      <alignment/>
      <protection/>
    </xf>
    <xf numFmtId="0" fontId="8" fillId="35" borderId="0" xfId="57" applyFont="1" applyFill="1" applyAlignment="1">
      <alignment horizontal="right"/>
      <protection/>
    </xf>
    <xf numFmtId="0" fontId="8" fillId="35" borderId="0" xfId="57" applyFont="1" applyFill="1" applyAlignment="1">
      <alignment horizontal="left"/>
      <protection/>
    </xf>
    <xf numFmtId="9" fontId="14" fillId="35" borderId="0" xfId="57" applyNumberFormat="1" applyFont="1" applyFill="1">
      <alignment/>
      <protection/>
    </xf>
    <xf numFmtId="0" fontId="14" fillId="0" borderId="0" xfId="57" applyFont="1" applyFill="1">
      <alignment/>
      <protection/>
    </xf>
    <xf numFmtId="0" fontId="8" fillId="0" borderId="0" xfId="57" applyFont="1" applyFill="1" applyAlignment="1">
      <alignment horizontal="right"/>
      <protection/>
    </xf>
    <xf numFmtId="171" fontId="8" fillId="0" borderId="0" xfId="57" applyNumberFormat="1" applyFont="1" applyFill="1" applyAlignment="1">
      <alignment horizontal="left"/>
      <protection/>
    </xf>
    <xf numFmtId="0" fontId="8" fillId="36" borderId="0" xfId="57" applyFont="1" applyFill="1" applyBorder="1" applyAlignment="1">
      <alignment horizontal="left"/>
      <protection/>
    </xf>
    <xf numFmtId="0" fontId="8" fillId="36" borderId="0" xfId="57" applyFont="1" applyFill="1" applyBorder="1" applyAlignment="1">
      <alignment horizontal="center"/>
      <protection/>
    </xf>
    <xf numFmtId="0" fontId="13" fillId="36" borderId="0" xfId="57" applyFont="1" applyFill="1" applyBorder="1" applyAlignment="1">
      <alignment horizontal="center"/>
      <protection/>
    </xf>
    <xf numFmtId="0" fontId="8" fillId="0" borderId="0" xfId="57" applyFont="1" applyFill="1" applyBorder="1" applyAlignment="1">
      <alignment horizontal="left"/>
      <protection/>
    </xf>
    <xf numFmtId="0" fontId="8" fillId="0" borderId="0" xfId="57" applyFont="1" applyFill="1" applyBorder="1" applyAlignment="1">
      <alignment horizontal="center"/>
      <protection/>
    </xf>
    <xf numFmtId="0" fontId="13" fillId="0" borderId="0" xfId="57" applyFont="1" applyFill="1" applyBorder="1" applyAlignment="1">
      <alignment horizontal="center"/>
      <protection/>
    </xf>
    <xf numFmtId="0" fontId="8" fillId="0" borderId="0" xfId="57" applyFont="1" applyFill="1">
      <alignment/>
      <protection/>
    </xf>
    <xf numFmtId="171" fontId="8" fillId="0" borderId="0" xfId="42" applyNumberFormat="1" applyFont="1" applyFill="1" applyAlignment="1">
      <alignment horizontal="right"/>
    </xf>
    <xf numFmtId="174" fontId="8" fillId="0" borderId="0" xfId="61" applyNumberFormat="1" applyFont="1" applyFill="1" applyAlignment="1">
      <alignment horizontal="left" indent="1"/>
    </xf>
    <xf numFmtId="43" fontId="8" fillId="0" borderId="0" xfId="42" applyFont="1" applyFill="1" applyAlignment="1">
      <alignment horizontal="left"/>
    </xf>
    <xf numFmtId="174" fontId="8" fillId="0" borderId="0" xfId="61" applyNumberFormat="1" applyFont="1" applyFill="1" applyAlignment="1">
      <alignment horizontal="left"/>
    </xf>
    <xf numFmtId="1" fontId="14" fillId="0" borderId="0" xfId="57" applyNumberFormat="1" applyFont="1" applyFill="1" applyAlignment="1">
      <alignment horizontal="center"/>
      <protection/>
    </xf>
    <xf numFmtId="1" fontId="14" fillId="0" borderId="0" xfId="42" applyNumberFormat="1" applyFont="1" applyFill="1" applyAlignment="1">
      <alignment horizontal="center"/>
    </xf>
    <xf numFmtId="0" fontId="0" fillId="0" borderId="0" xfId="57" applyFill="1">
      <alignment/>
      <protection/>
    </xf>
    <xf numFmtId="174" fontId="8" fillId="0" borderId="0" xfId="61" applyNumberFormat="1" applyFont="1" applyFill="1" applyAlignment="1">
      <alignment/>
    </xf>
    <xf numFmtId="0" fontId="8" fillId="0" borderId="0" xfId="0" applyFont="1" applyAlignment="1">
      <alignment horizontal="center"/>
    </xf>
    <xf numFmtId="9" fontId="0" fillId="0" borderId="0" xfId="61" applyFont="1" applyAlignment="1">
      <alignment/>
    </xf>
    <xf numFmtId="173" fontId="0" fillId="0" borderId="0" xfId="44" applyNumberFormat="1" applyFont="1" applyAlignment="1">
      <alignment/>
    </xf>
    <xf numFmtId="0" fontId="14" fillId="0" borderId="0" xfId="0" applyFont="1" applyAlignment="1">
      <alignment/>
    </xf>
    <xf numFmtId="0" fontId="14" fillId="0" borderId="0" xfId="0" applyFont="1" applyAlignment="1">
      <alignment wrapText="1"/>
    </xf>
    <xf numFmtId="0" fontId="8" fillId="0" borderId="0" xfId="0" applyFont="1" applyAlignment="1">
      <alignment horizontal="left" indent="1"/>
    </xf>
    <xf numFmtId="0" fontId="8" fillId="0" borderId="11" xfId="0" applyFont="1" applyFill="1" applyBorder="1" applyAlignment="1">
      <alignment horizontal="center" wrapText="1"/>
    </xf>
    <xf numFmtId="0" fontId="8" fillId="0" borderId="12" xfId="0" applyFont="1" applyFill="1" applyBorder="1" applyAlignment="1">
      <alignment horizontal="center" wrapText="1"/>
    </xf>
    <xf numFmtId="0" fontId="14" fillId="0" borderId="0" xfId="0" applyFont="1" applyAlignment="1">
      <alignment horizontal="right"/>
    </xf>
    <xf numFmtId="0" fontId="8" fillId="0" borderId="10" xfId="0" applyFont="1" applyFill="1" applyBorder="1" applyAlignment="1">
      <alignment horizontal="right" indent="1"/>
    </xf>
    <xf numFmtId="173" fontId="8" fillId="0" borderId="13" xfId="44" applyNumberFormat="1" applyFont="1" applyFill="1" applyBorder="1" applyAlignment="1">
      <alignment horizontal="right" wrapText="1"/>
    </xf>
    <xf numFmtId="173" fontId="8" fillId="0" borderId="14" xfId="44" applyNumberFormat="1" applyFont="1" applyFill="1" applyBorder="1" applyAlignment="1">
      <alignment horizontal="right" wrapText="1"/>
    </xf>
    <xf numFmtId="173" fontId="8" fillId="0" borderId="10" xfId="44" applyNumberFormat="1" applyFont="1" applyFill="1" applyBorder="1" applyAlignment="1">
      <alignment horizontal="right" wrapText="1"/>
    </xf>
    <xf numFmtId="173" fontId="8" fillId="0" borderId="12" xfId="44" applyNumberFormat="1" applyFont="1" applyFill="1" applyBorder="1" applyAlignment="1">
      <alignment horizontal="right" wrapText="1"/>
    </xf>
    <xf numFmtId="173" fontId="8" fillId="0" borderId="15" xfId="44" applyNumberFormat="1" applyFont="1" applyFill="1" applyBorder="1" applyAlignment="1">
      <alignment horizontal="right" wrapText="1"/>
    </xf>
    <xf numFmtId="0" fontId="14" fillId="0" borderId="0" xfId="0" applyFont="1" applyAlignment="1">
      <alignment horizontal="right" wrapText="1"/>
    </xf>
    <xf numFmtId="173" fontId="14" fillId="0" borderId="14" xfId="44" applyNumberFormat="1" applyFont="1" applyFill="1" applyBorder="1" applyAlignment="1">
      <alignment horizontal="right" wrapText="1"/>
    </xf>
    <xf numFmtId="173" fontId="14" fillId="0" borderId="16" xfId="44" applyNumberFormat="1" applyFont="1" applyFill="1" applyBorder="1" applyAlignment="1">
      <alignment horizontal="right" wrapText="1"/>
    </xf>
    <xf numFmtId="173" fontId="14" fillId="0" borderId="17" xfId="44" applyNumberFormat="1" applyFont="1" applyFill="1" applyBorder="1" applyAlignment="1">
      <alignment horizontal="right" wrapText="1"/>
    </xf>
    <xf numFmtId="0" fontId="14" fillId="0" borderId="0" xfId="0" applyFont="1" applyBorder="1" applyAlignment="1">
      <alignment horizontal="right" wrapText="1"/>
    </xf>
    <xf numFmtId="0" fontId="14" fillId="0" borderId="0" xfId="0" applyFont="1" applyAlignment="1">
      <alignment horizontal="left" indent="1"/>
    </xf>
    <xf numFmtId="0" fontId="14" fillId="0" borderId="0" xfId="0" applyFont="1" applyAlignment="1" quotePrefix="1">
      <alignment horizontal="left" indent="1"/>
    </xf>
    <xf numFmtId="0" fontId="14" fillId="0" borderId="0" xfId="0" applyFont="1" applyAlignment="1">
      <alignment horizontal="right" indent="1"/>
    </xf>
    <xf numFmtId="173" fontId="14" fillId="0" borderId="10" xfId="0" applyNumberFormat="1" applyFont="1" applyBorder="1" applyAlignment="1">
      <alignment horizontal="right" wrapText="1"/>
    </xf>
    <xf numFmtId="173" fontId="14" fillId="0" borderId="10" xfId="0" applyNumberFormat="1" applyFont="1" applyFill="1" applyBorder="1" applyAlignment="1">
      <alignment/>
    </xf>
    <xf numFmtId="0" fontId="14" fillId="0" borderId="10" xfId="0" applyFont="1" applyBorder="1" applyAlignment="1">
      <alignment horizontal="right" wrapText="1"/>
    </xf>
    <xf numFmtId="0" fontId="3" fillId="0" borderId="0" xfId="0" applyFont="1" applyAlignment="1">
      <alignment horizontal="left" wrapText="1"/>
    </xf>
    <xf numFmtId="0" fontId="0" fillId="0" borderId="18" xfId="0" applyBorder="1" applyAlignment="1">
      <alignment/>
    </xf>
    <xf numFmtId="0" fontId="0" fillId="0" borderId="18" xfId="0" applyBorder="1" applyAlignment="1">
      <alignment/>
    </xf>
    <xf numFmtId="0" fontId="0" fillId="0" borderId="19" xfId="0" applyBorder="1" applyAlignment="1">
      <alignment/>
    </xf>
    <xf numFmtId="0" fontId="0" fillId="0" borderId="0" xfId="0" applyNumberFormat="1" applyAlignment="1">
      <alignment/>
    </xf>
    <xf numFmtId="0" fontId="0" fillId="0" borderId="10" xfId="0" applyBorder="1" applyAlignment="1">
      <alignment/>
    </xf>
    <xf numFmtId="0" fontId="0" fillId="0" borderId="10" xfId="0" applyFont="1" applyFill="1" applyBorder="1" applyAlignment="1">
      <alignment wrapText="1"/>
    </xf>
    <xf numFmtId="0" fontId="0" fillId="0" borderId="13" xfId="0" applyFont="1" applyFill="1" applyBorder="1" applyAlignment="1">
      <alignment wrapText="1"/>
    </xf>
    <xf numFmtId="0" fontId="0" fillId="35" borderId="20" xfId="0" applyFill="1" applyBorder="1" applyAlignment="1">
      <alignment horizontal="center"/>
    </xf>
    <xf numFmtId="0" fontId="0" fillId="35" borderId="21" xfId="0" applyFill="1" applyBorder="1" applyAlignment="1">
      <alignment horizontal="center"/>
    </xf>
    <xf numFmtId="0" fontId="0" fillId="35" borderId="0" xfId="0" applyFill="1" applyBorder="1" applyAlignment="1">
      <alignment/>
    </xf>
    <xf numFmtId="0" fontId="0" fillId="35" borderId="10" xfId="0" applyFont="1" applyFill="1" applyBorder="1" applyAlignment="1">
      <alignment wrapText="1"/>
    </xf>
    <xf numFmtId="0" fontId="0" fillId="35" borderId="0" xfId="0" applyFill="1" applyAlignment="1">
      <alignment/>
    </xf>
    <xf numFmtId="0" fontId="0" fillId="35" borderId="13" xfId="0" applyFont="1" applyFill="1" applyBorder="1" applyAlignment="1">
      <alignment wrapText="1"/>
    </xf>
    <xf numFmtId="0" fontId="0" fillId="0" borderId="0" xfId="0" applyAlignment="1">
      <alignment wrapText="1"/>
    </xf>
    <xf numFmtId="0" fontId="3" fillId="34" borderId="22" xfId="0" applyFont="1" applyFill="1" applyBorder="1" applyAlignment="1">
      <alignment horizontal="center"/>
    </xf>
    <xf numFmtId="0" fontId="3" fillId="34" borderId="15" xfId="0" applyFont="1" applyFill="1" applyBorder="1" applyAlignment="1">
      <alignment horizontal="center"/>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0" xfId="0" applyFont="1" applyFill="1" applyBorder="1" applyAlignment="1">
      <alignment horizontal="center"/>
    </xf>
    <xf numFmtId="0" fontId="3" fillId="34" borderId="0" xfId="0" applyFont="1" applyFill="1" applyAlignment="1">
      <alignment horizontal="center"/>
    </xf>
    <xf numFmtId="0" fontId="0" fillId="0" borderId="10" xfId="0" applyBorder="1" applyAlignment="1">
      <alignment wrapText="1"/>
    </xf>
    <xf numFmtId="0" fontId="0" fillId="35" borderId="0" xfId="0" applyFill="1" applyAlignment="1">
      <alignment wrapText="1"/>
    </xf>
    <xf numFmtId="0" fontId="3" fillId="34" borderId="0" xfId="0" applyFont="1" applyFill="1" applyAlignment="1">
      <alignment vertical="top"/>
    </xf>
    <xf numFmtId="0" fontId="0" fillId="0" borderId="10" xfId="0" applyBorder="1" applyAlignment="1">
      <alignment vertical="top"/>
    </xf>
    <xf numFmtId="0" fontId="0" fillId="35" borderId="0" xfId="0" applyFill="1" applyAlignment="1">
      <alignment vertical="top"/>
    </xf>
    <xf numFmtId="0" fontId="0" fillId="0" borderId="0" xfId="0" applyAlignment="1">
      <alignment vertical="top"/>
    </xf>
    <xf numFmtId="0" fontId="3" fillId="34" borderId="0" xfId="0" applyFont="1" applyFill="1" applyBorder="1" applyAlignment="1">
      <alignment horizontal="center" wrapText="1"/>
    </xf>
    <xf numFmtId="0" fontId="3" fillId="34" borderId="0" xfId="0" applyFont="1" applyFill="1" applyAlignment="1">
      <alignment vertical="top" wrapText="1"/>
    </xf>
    <xf numFmtId="0" fontId="0" fillId="0" borderId="10" xfId="0" applyBorder="1" applyAlignment="1">
      <alignment vertical="top" wrapText="1"/>
    </xf>
    <xf numFmtId="0" fontId="0" fillId="35" borderId="0" xfId="0" applyFill="1" applyAlignment="1">
      <alignment vertical="top" wrapText="1"/>
    </xf>
    <xf numFmtId="0" fontId="0" fillId="0" borderId="0" xfId="0" applyAlignment="1">
      <alignment vertical="top" wrapText="1"/>
    </xf>
    <xf numFmtId="0" fontId="6" fillId="0" borderId="0" xfId="0" applyFont="1" applyAlignment="1">
      <alignment vertical="center"/>
    </xf>
    <xf numFmtId="0" fontId="21" fillId="0" borderId="0" xfId="0" applyFont="1" applyAlignment="1">
      <alignment/>
    </xf>
    <xf numFmtId="0" fontId="22" fillId="37" borderId="0" xfId="53" applyFont="1" applyFill="1" applyAlignment="1" applyProtection="1">
      <alignment/>
      <protection/>
    </xf>
    <xf numFmtId="43" fontId="14" fillId="0" borderId="10" xfId="42" applyFont="1" applyBorder="1" applyAlignment="1">
      <alignment horizontal="center"/>
    </xf>
    <xf numFmtId="173" fontId="14" fillId="0" borderId="0" xfId="0" applyNumberFormat="1" applyFont="1" applyAlignment="1">
      <alignment wrapText="1"/>
    </xf>
    <xf numFmtId="0" fontId="25" fillId="0" borderId="0" xfId="0" applyFont="1" applyAlignment="1">
      <alignment wrapText="1"/>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173" fontId="14" fillId="0" borderId="25" xfId="0" applyNumberFormat="1" applyFont="1" applyBorder="1" applyAlignment="1">
      <alignment wrapText="1"/>
    </xf>
    <xf numFmtId="173" fontId="14" fillId="0" borderId="26" xfId="0" applyNumberFormat="1" applyFont="1" applyBorder="1" applyAlignment="1">
      <alignment wrapText="1"/>
    </xf>
    <xf numFmtId="173" fontId="14" fillId="0" borderId="27" xfId="0" applyNumberFormat="1" applyFont="1" applyBorder="1" applyAlignment="1">
      <alignment wrapText="1"/>
    </xf>
    <xf numFmtId="10" fontId="14" fillId="0" borderId="10" xfId="0" applyNumberFormat="1" applyFont="1" applyBorder="1" applyAlignment="1">
      <alignment horizontal="right" wrapText="1"/>
    </xf>
    <xf numFmtId="173" fontId="14" fillId="0" borderId="0" xfId="0" applyNumberFormat="1" applyFont="1" applyAlignment="1">
      <alignment/>
    </xf>
    <xf numFmtId="173" fontId="8" fillId="0" borderId="25" xfId="44" applyNumberFormat="1" applyFont="1" applyFill="1" applyBorder="1" applyAlignment="1">
      <alignment horizontal="right" wrapText="1"/>
    </xf>
    <xf numFmtId="0" fontId="14" fillId="0" borderId="13" xfId="0" applyFont="1" applyBorder="1" applyAlignment="1">
      <alignment/>
    </xf>
    <xf numFmtId="0" fontId="14" fillId="0" borderId="28" xfId="0" applyFont="1" applyBorder="1" applyAlignment="1">
      <alignment/>
    </xf>
    <xf numFmtId="0" fontId="8" fillId="0" borderId="10" xfId="0" applyFont="1" applyBorder="1" applyAlignment="1">
      <alignment horizontal="center" wrapText="1"/>
    </xf>
    <xf numFmtId="0" fontId="14" fillId="35" borderId="0" xfId="0" applyFont="1" applyFill="1" applyAlignment="1">
      <alignment/>
    </xf>
    <xf numFmtId="0" fontId="14" fillId="35" borderId="0" xfId="0" applyFont="1" applyFill="1" applyBorder="1" applyAlignment="1">
      <alignment/>
    </xf>
    <xf numFmtId="0" fontId="8" fillId="35" borderId="0" xfId="0" applyFont="1" applyFill="1" applyBorder="1" applyAlignment="1">
      <alignment horizontal="center" wrapText="1"/>
    </xf>
    <xf numFmtId="173" fontId="8" fillId="35" borderId="0" xfId="44" applyNumberFormat="1" applyFont="1" applyFill="1" applyBorder="1" applyAlignment="1">
      <alignment horizontal="right" wrapText="1"/>
    </xf>
    <xf numFmtId="173" fontId="14" fillId="35" borderId="0" xfId="44" applyNumberFormat="1" applyFont="1" applyFill="1" applyBorder="1" applyAlignment="1">
      <alignment horizontal="right" wrapText="1"/>
    </xf>
    <xf numFmtId="173" fontId="8" fillId="0" borderId="0" xfId="44" applyNumberFormat="1" applyFont="1" applyAlignment="1">
      <alignment/>
    </xf>
    <xf numFmtId="0" fontId="6" fillId="0" borderId="0" xfId="0" applyFont="1" applyAlignment="1">
      <alignment horizontal="left" vertical="center" indent="1"/>
    </xf>
    <xf numFmtId="0" fontId="27" fillId="0" borderId="0" xfId="0" applyFont="1" applyAlignment="1">
      <alignment wrapText="1"/>
    </xf>
    <xf numFmtId="0" fontId="14" fillId="0" borderId="0" xfId="0" applyFont="1" applyAlignment="1">
      <alignment vertical="center"/>
    </xf>
    <xf numFmtId="0" fontId="14" fillId="0" borderId="0" xfId="0" applyFont="1" applyAlignment="1" quotePrefix="1">
      <alignment horizontal="left" vertical="center"/>
    </xf>
    <xf numFmtId="173"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Alignment="1">
      <alignment horizontal="left" vertical="center"/>
    </xf>
    <xf numFmtId="0" fontId="14" fillId="0" borderId="0" xfId="0" applyFont="1" applyAlignment="1">
      <alignment horizontal="right" vertical="center"/>
    </xf>
    <xf numFmtId="173" fontId="14" fillId="0" borderId="0" xfId="0" applyNumberFormat="1" applyFont="1" applyAlignment="1">
      <alignment vertical="center"/>
    </xf>
    <xf numFmtId="43" fontId="14" fillId="0" borderId="10" xfId="42" applyFont="1" applyBorder="1" applyAlignment="1">
      <alignment/>
    </xf>
    <xf numFmtId="0" fontId="0" fillId="0" borderId="29" xfId="0" applyNumberFormat="1" applyBorder="1" applyAlignment="1">
      <alignment/>
    </xf>
    <xf numFmtId="0" fontId="0" fillId="0" borderId="30" xfId="0" applyNumberFormat="1" applyBorder="1" applyAlignment="1">
      <alignment/>
    </xf>
    <xf numFmtId="0" fontId="0" fillId="0" borderId="31" xfId="0" applyBorder="1" applyAlignment="1">
      <alignment/>
    </xf>
    <xf numFmtId="0" fontId="0" fillId="0" borderId="32" xfId="0" applyNumberFormat="1" applyBorder="1" applyAlignment="1">
      <alignment/>
    </xf>
    <xf numFmtId="0" fontId="0" fillId="0" borderId="13" xfId="0" applyBorder="1" applyAlignment="1">
      <alignment horizontal="center"/>
    </xf>
    <xf numFmtId="0" fontId="0" fillId="0" borderId="33" xfId="0" applyBorder="1" applyAlignment="1">
      <alignment horizontal="center"/>
    </xf>
    <xf numFmtId="9" fontId="0" fillId="0" borderId="0" xfId="61" applyFont="1" applyBorder="1" applyAlignment="1">
      <alignment/>
    </xf>
    <xf numFmtId="9" fontId="0" fillId="0" borderId="0" xfId="61" applyFont="1" applyAlignment="1">
      <alignment/>
    </xf>
    <xf numFmtId="9" fontId="14" fillId="0" borderId="0" xfId="61" applyFont="1" applyFill="1" applyAlignment="1">
      <alignment/>
    </xf>
    <xf numFmtId="169" fontId="8" fillId="34" borderId="0" xfId="57" applyNumberFormat="1" applyFont="1" applyFill="1" applyAlignment="1">
      <alignment horizontal="left"/>
      <protection/>
    </xf>
    <xf numFmtId="0" fontId="8" fillId="0" borderId="0" xfId="0" applyFont="1" applyFill="1" applyBorder="1" applyAlignment="1">
      <alignment horizontal="center" wrapText="1"/>
    </xf>
    <xf numFmtId="0" fontId="4" fillId="0" borderId="0" xfId="53"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24" fillId="38" borderId="34" xfId="53" applyFont="1" applyFill="1" applyBorder="1" applyAlignment="1" applyProtection="1">
      <alignment horizontal="center" vertical="center"/>
      <protection locked="0"/>
    </xf>
    <xf numFmtId="0" fontId="22" fillId="37" borderId="0" xfId="53" applyFont="1" applyFill="1" applyAlignment="1" applyProtection="1">
      <alignment/>
      <protection locked="0"/>
    </xf>
    <xf numFmtId="0" fontId="24" fillId="38" borderId="34" xfId="53" applyFont="1" applyFill="1" applyBorder="1" applyAlignment="1" applyProtection="1">
      <alignment horizontal="center" vertical="center" wrapText="1"/>
      <protection locked="0"/>
    </xf>
    <xf numFmtId="173" fontId="8" fillId="39" borderId="10" xfId="44" applyNumberFormat="1" applyFont="1" applyFill="1" applyBorder="1" applyAlignment="1" applyProtection="1">
      <alignment vertical="center"/>
      <protection locked="0"/>
    </xf>
    <xf numFmtId="173" fontId="8" fillId="39" borderId="27" xfId="44" applyNumberFormat="1" applyFont="1" applyFill="1" applyBorder="1" applyAlignment="1" applyProtection="1">
      <alignment vertical="center"/>
      <protection locked="0"/>
    </xf>
    <xf numFmtId="173" fontId="8" fillId="39" borderId="35" xfId="44" applyNumberFormat="1" applyFont="1" applyFill="1" applyBorder="1" applyAlignment="1" applyProtection="1">
      <alignment horizontal="right" wrapText="1"/>
      <protection locked="0"/>
    </xf>
    <xf numFmtId="173" fontId="8" fillId="39" borderId="23" xfId="44" applyNumberFormat="1" applyFont="1" applyFill="1" applyBorder="1" applyAlignment="1" applyProtection="1">
      <alignment horizontal="right" wrapText="1"/>
      <protection locked="0"/>
    </xf>
    <xf numFmtId="173" fontId="8" fillId="39" borderId="15" xfId="44" applyNumberFormat="1" applyFont="1" applyFill="1" applyBorder="1" applyAlignment="1" applyProtection="1">
      <alignment horizontal="right" wrapText="1"/>
      <protection locked="0"/>
    </xf>
    <xf numFmtId="173" fontId="8" fillId="39" borderId="36" xfId="44" applyNumberFormat="1" applyFont="1" applyFill="1" applyBorder="1" applyAlignment="1" applyProtection="1">
      <alignment horizontal="right" wrapText="1"/>
      <protection locked="0"/>
    </xf>
    <xf numFmtId="173" fontId="14" fillId="39" borderId="37" xfId="44" applyNumberFormat="1" applyFont="1" applyFill="1" applyBorder="1" applyAlignment="1" applyProtection="1">
      <alignment horizontal="right" wrapText="1"/>
      <protection locked="0"/>
    </xf>
    <xf numFmtId="173" fontId="14" fillId="39" borderId="36" xfId="44" applyNumberFormat="1" applyFont="1" applyFill="1" applyBorder="1" applyAlignment="1" applyProtection="1">
      <alignment horizontal="right" wrapText="1"/>
      <protection locked="0"/>
    </xf>
    <xf numFmtId="173" fontId="14" fillId="39" borderId="38" xfId="44" applyNumberFormat="1" applyFont="1" applyFill="1" applyBorder="1" applyAlignment="1" applyProtection="1">
      <alignment horizontal="right" wrapText="1"/>
      <protection locked="0"/>
    </xf>
    <xf numFmtId="173" fontId="14" fillId="39" borderId="39" xfId="44" applyNumberFormat="1" applyFont="1" applyFill="1" applyBorder="1" applyAlignment="1" applyProtection="1">
      <alignment horizontal="right" wrapText="1"/>
      <protection locked="0"/>
    </xf>
    <xf numFmtId="173" fontId="8" fillId="39" borderId="25" xfId="44" applyNumberFormat="1" applyFont="1" applyFill="1" applyBorder="1" applyAlignment="1" applyProtection="1">
      <alignment horizontal="right" wrapText="1"/>
      <protection locked="0"/>
    </xf>
    <xf numFmtId="173" fontId="8" fillId="39" borderId="26" xfId="44" applyNumberFormat="1" applyFont="1" applyFill="1" applyBorder="1" applyAlignment="1" applyProtection="1">
      <alignment horizontal="right" wrapText="1"/>
      <protection locked="0"/>
    </xf>
    <xf numFmtId="173" fontId="8" fillId="39" borderId="27" xfId="44" applyNumberFormat="1" applyFont="1" applyFill="1" applyBorder="1" applyAlignment="1" applyProtection="1">
      <alignment horizontal="right" wrapText="1"/>
      <protection locked="0"/>
    </xf>
    <xf numFmtId="173" fontId="8" fillId="39" borderId="24" xfId="44" applyNumberFormat="1" applyFont="1" applyFill="1" applyBorder="1" applyAlignment="1" applyProtection="1">
      <alignment horizontal="right" wrapText="1"/>
      <protection locked="0"/>
    </xf>
    <xf numFmtId="173" fontId="8" fillId="39" borderId="10" xfId="44" applyNumberFormat="1" applyFont="1" applyFill="1" applyBorder="1" applyAlignment="1" applyProtection="1">
      <alignment/>
      <protection locked="0"/>
    </xf>
    <xf numFmtId="173" fontId="8" fillId="39" borderId="27" xfId="44" applyNumberFormat="1" applyFont="1" applyFill="1" applyBorder="1" applyAlignment="1" applyProtection="1">
      <alignment/>
      <protection locked="0"/>
    </xf>
    <xf numFmtId="173" fontId="14" fillId="0" borderId="27" xfId="44" applyNumberFormat="1" applyFont="1" applyBorder="1" applyAlignment="1">
      <alignment/>
    </xf>
    <xf numFmtId="173" fontId="14" fillId="0" borderId="0" xfId="44" applyNumberFormat="1" applyFont="1" applyBorder="1" applyAlignment="1">
      <alignment/>
    </xf>
    <xf numFmtId="0" fontId="6" fillId="39" borderId="13" xfId="0" applyFont="1" applyFill="1" applyBorder="1" applyAlignment="1">
      <alignment vertical="center" wrapText="1"/>
    </xf>
    <xf numFmtId="0" fontId="6" fillId="39" borderId="40" xfId="0" applyFont="1" applyFill="1" applyBorder="1" applyAlignment="1">
      <alignment wrapText="1"/>
    </xf>
    <xf numFmtId="0" fontId="28" fillId="0" borderId="0" xfId="0" applyFont="1" applyAlignment="1">
      <alignment/>
    </xf>
    <xf numFmtId="0" fontId="6" fillId="0" borderId="0" xfId="0" applyFont="1" applyAlignment="1">
      <alignment horizontal="left" indent="3"/>
    </xf>
    <xf numFmtId="0" fontId="27" fillId="0" borderId="0" xfId="0" applyFont="1" applyAlignment="1">
      <alignment horizontal="right" wrapText="1"/>
    </xf>
    <xf numFmtId="0" fontId="24" fillId="38" borderId="34" xfId="53" applyFont="1" applyFill="1" applyBorder="1" applyAlignment="1" applyProtection="1">
      <alignment horizontal="center" vertical="center"/>
      <protection/>
    </xf>
    <xf numFmtId="223" fontId="27" fillId="0" borderId="0" xfId="0" applyNumberFormat="1" applyFont="1" applyAlignment="1">
      <alignment wrapText="1"/>
    </xf>
    <xf numFmtId="224" fontId="27" fillId="0" borderId="0" xfId="0" applyNumberFormat="1" applyFont="1" applyAlignment="1">
      <alignment wrapText="1"/>
    </xf>
    <xf numFmtId="0" fontId="6" fillId="0" borderId="0" xfId="0" applyFont="1" applyAlignment="1">
      <alignment horizontal="right"/>
    </xf>
    <xf numFmtId="14" fontId="27" fillId="0" borderId="0" xfId="0" applyNumberFormat="1" applyFont="1" applyAlignment="1">
      <alignment wrapText="1"/>
    </xf>
    <xf numFmtId="0" fontId="8" fillId="0" borderId="40" xfId="0" applyFont="1" applyFill="1" applyBorder="1" applyAlignment="1">
      <alignment horizontal="center" wrapText="1"/>
    </xf>
    <xf numFmtId="0" fontId="8" fillId="0" borderId="13" xfId="0" applyFont="1" applyFill="1" applyBorder="1" applyAlignment="1">
      <alignment wrapText="1"/>
    </xf>
    <xf numFmtId="0" fontId="8" fillId="0" borderId="40" xfId="0" applyFont="1" applyFill="1" applyBorder="1" applyAlignment="1">
      <alignment wrapText="1"/>
    </xf>
    <xf numFmtId="0" fontId="8" fillId="0" borderId="28" xfId="0" applyFont="1" applyFill="1" applyBorder="1" applyAlignment="1">
      <alignment wrapText="1"/>
    </xf>
    <xf numFmtId="0" fontId="3" fillId="0" borderId="0" xfId="0" applyFont="1" applyAlignment="1">
      <alignment horizontal="right" vertical="top"/>
    </xf>
    <xf numFmtId="0" fontId="0" fillId="0" borderId="0" xfId="0" applyAlignment="1">
      <alignment/>
    </xf>
    <xf numFmtId="0" fontId="3" fillId="0" borderId="10" xfId="0" applyFont="1" applyBorder="1" applyAlignment="1">
      <alignment horizontal="center"/>
    </xf>
    <xf numFmtId="0" fontId="3" fillId="40" borderId="10" xfId="0" applyFont="1" applyFill="1" applyBorder="1" applyAlignment="1">
      <alignment/>
    </xf>
    <xf numFmtId="0" fontId="0" fillId="40" borderId="0" xfId="0" applyFill="1" applyAlignment="1">
      <alignment vertical="center"/>
    </xf>
    <xf numFmtId="14" fontId="14" fillId="0" borderId="0" xfId="0" applyNumberFormat="1" applyFont="1" applyAlignment="1">
      <alignment vertical="center"/>
    </xf>
    <xf numFmtId="169" fontId="16" fillId="0" borderId="0" xfId="0" applyNumberFormat="1" applyFont="1" applyAlignment="1">
      <alignment wrapText="1"/>
    </xf>
    <xf numFmtId="0" fontId="17" fillId="0" borderId="0" xfId="0" applyFont="1" applyAlignment="1">
      <alignment horizontal="left"/>
    </xf>
    <xf numFmtId="43" fontId="14" fillId="0" borderId="25" xfId="42" applyFont="1" applyBorder="1" applyAlignment="1">
      <alignment wrapText="1"/>
    </xf>
    <xf numFmtId="43" fontId="14" fillId="0" borderId="26" xfId="42" applyFont="1" applyBorder="1" applyAlignment="1">
      <alignment wrapText="1"/>
    </xf>
    <xf numFmtId="43" fontId="14" fillId="0" borderId="27" xfId="42" applyFont="1" applyBorder="1" applyAlignment="1">
      <alignment wrapText="1"/>
    </xf>
    <xf numFmtId="43" fontId="8" fillId="0" borderId="10" xfId="0" applyNumberFormat="1" applyFont="1" applyFill="1" applyBorder="1" applyAlignment="1">
      <alignment wrapText="1"/>
    </xf>
    <xf numFmtId="173" fontId="14" fillId="0" borderId="25" xfId="44" applyNumberFormat="1" applyFont="1" applyBorder="1" applyAlignment="1">
      <alignment/>
    </xf>
    <xf numFmtId="173" fontId="14" fillId="0" borderId="26" xfId="44" applyNumberFormat="1" applyFont="1" applyBorder="1" applyAlignment="1">
      <alignment/>
    </xf>
    <xf numFmtId="173" fontId="8" fillId="0" borderId="0" xfId="44" applyNumberFormat="1" applyFont="1" applyFill="1" applyBorder="1" applyAlignment="1">
      <alignment horizontal="right" wrapText="1"/>
    </xf>
    <xf numFmtId="43" fontId="14" fillId="0" borderId="0" xfId="42" applyFont="1" applyAlignment="1">
      <alignment/>
    </xf>
    <xf numFmtId="173" fontId="14" fillId="0" borderId="10" xfId="0" applyNumberFormat="1" applyFont="1" applyFill="1" applyBorder="1" applyAlignment="1">
      <alignment horizontal="right" wrapText="1"/>
    </xf>
    <xf numFmtId="174" fontId="14" fillId="0" borderId="0" xfId="0" applyNumberFormat="1" applyFont="1" applyAlignment="1">
      <alignment wrapText="1"/>
    </xf>
    <xf numFmtId="9" fontId="14" fillId="0" borderId="0" xfId="61" applyFont="1" applyFill="1" applyAlignment="1">
      <alignment horizontal="center"/>
    </xf>
    <xf numFmtId="0" fontId="26" fillId="0" borderId="0" xfId="57" applyFont="1" applyFill="1" applyAlignment="1">
      <alignment horizontal="center"/>
      <protection/>
    </xf>
    <xf numFmtId="0" fontId="26" fillId="0" borderId="0" xfId="57" applyFont="1" applyFill="1">
      <alignment/>
      <protection/>
    </xf>
    <xf numFmtId="0" fontId="4" fillId="0" borderId="0" xfId="53" applyFont="1" applyFill="1" applyAlignment="1" applyProtection="1">
      <alignment horizontal="right"/>
      <protection/>
    </xf>
    <xf numFmtId="0" fontId="0" fillId="0" borderId="0" xfId="0" applyFill="1" applyAlignment="1">
      <alignment/>
    </xf>
    <xf numFmtId="0" fontId="0" fillId="0" borderId="0" xfId="0" applyAlignment="1">
      <alignment vertical="center"/>
    </xf>
    <xf numFmtId="0" fontId="0" fillId="0" borderId="0" xfId="0" applyFill="1" applyAlignment="1">
      <alignment horizontal="left" vertical="center"/>
    </xf>
    <xf numFmtId="0" fontId="0" fillId="0" borderId="0" xfId="0" applyFill="1" applyAlignment="1">
      <alignment vertical="center"/>
    </xf>
    <xf numFmtId="0" fontId="0" fillId="39" borderId="10" xfId="0" applyFill="1" applyBorder="1" applyAlignment="1" applyProtection="1">
      <alignment vertical="center"/>
      <protection locked="0"/>
    </xf>
    <xf numFmtId="14" fontId="0" fillId="39" borderId="10" xfId="0" applyNumberFormat="1" applyFill="1" applyBorder="1" applyAlignment="1" applyProtection="1">
      <alignment vertical="center"/>
      <protection locked="0"/>
    </xf>
    <xf numFmtId="0" fontId="0" fillId="0" borderId="0" xfId="0" applyAlignment="1">
      <alignment horizontal="right" vertical="center"/>
    </xf>
    <xf numFmtId="0" fontId="0" fillId="39" borderId="10" xfId="0" applyFill="1" applyBorder="1" applyAlignment="1" applyProtection="1">
      <alignment horizontal="left" vertical="center"/>
      <protection locked="0"/>
    </xf>
    <xf numFmtId="173" fontId="8" fillId="39" borderId="35" xfId="44" applyNumberFormat="1" applyFont="1" applyFill="1" applyBorder="1" applyAlignment="1" applyProtection="1">
      <alignment horizontal="left" wrapText="1"/>
      <protection locked="0"/>
    </xf>
    <xf numFmtId="173" fontId="8" fillId="39" borderId="15" xfId="44" applyNumberFormat="1" applyFont="1" applyFill="1" applyBorder="1" applyAlignment="1" applyProtection="1">
      <alignment horizontal="left" wrapText="1"/>
      <protection locked="0"/>
    </xf>
    <xf numFmtId="173" fontId="8" fillId="39" borderId="36" xfId="44" applyNumberFormat="1" applyFont="1" applyFill="1" applyBorder="1" applyAlignment="1" applyProtection="1">
      <alignment horizontal="left" wrapText="1"/>
      <protection locked="0"/>
    </xf>
    <xf numFmtId="0" fontId="7" fillId="39" borderId="28" xfId="0" applyFont="1" applyFill="1" applyBorder="1" applyAlignment="1" applyProtection="1">
      <alignment wrapText="1"/>
      <protection locked="0"/>
    </xf>
    <xf numFmtId="0" fontId="19" fillId="39" borderId="27" xfId="44" applyNumberFormat="1" applyFont="1" applyFill="1" applyBorder="1" applyAlignment="1" applyProtection="1">
      <alignment horizontal="right" wrapText="1"/>
      <protection locked="0"/>
    </xf>
    <xf numFmtId="169" fontId="6" fillId="39" borderId="10" xfId="0" applyNumberFormat="1" applyFont="1" applyFill="1" applyBorder="1" applyAlignment="1" applyProtection="1">
      <alignment wrapText="1"/>
      <protection locked="0"/>
    </xf>
    <xf numFmtId="0" fontId="19" fillId="39" borderId="10" xfId="44" applyNumberFormat="1" applyFont="1" applyFill="1" applyBorder="1" applyAlignment="1" applyProtection="1">
      <alignment horizontal="right" wrapText="1"/>
      <protection locked="0"/>
    </xf>
    <xf numFmtId="169" fontId="6" fillId="39" borderId="27" xfId="0" applyNumberFormat="1" applyFont="1" applyFill="1" applyBorder="1" applyAlignment="1" applyProtection="1">
      <alignment wrapText="1"/>
      <protection locked="0"/>
    </xf>
    <xf numFmtId="0" fontId="19" fillId="39" borderId="27" xfId="0" applyNumberFormat="1" applyFont="1" applyFill="1" applyBorder="1" applyAlignment="1" applyProtection="1">
      <alignment wrapText="1"/>
      <protection locked="0"/>
    </xf>
    <xf numFmtId="0" fontId="6" fillId="39" borderId="10" xfId="0" applyFont="1" applyFill="1" applyBorder="1" applyAlignment="1" applyProtection="1">
      <alignment horizontal="right" wrapText="1"/>
      <protection locked="0"/>
    </xf>
    <xf numFmtId="173" fontId="6" fillId="39" borderId="10" xfId="44" applyNumberFormat="1" applyFont="1" applyFill="1" applyBorder="1" applyAlignment="1" applyProtection="1">
      <alignment wrapText="1"/>
      <protection locked="0"/>
    </xf>
    <xf numFmtId="174" fontId="31" fillId="0" borderId="0" xfId="61" applyNumberFormat="1" applyFont="1" applyBorder="1" applyAlignment="1">
      <alignment/>
    </xf>
    <xf numFmtId="0" fontId="31" fillId="0" borderId="0" xfId="0" applyFont="1" applyBorder="1" applyAlignment="1">
      <alignment/>
    </xf>
    <xf numFmtId="2" fontId="31" fillId="0" borderId="0" xfId="0" applyNumberFormat="1" applyFont="1" applyBorder="1" applyAlignment="1">
      <alignment/>
    </xf>
    <xf numFmtId="43" fontId="32" fillId="0" borderId="0" xfId="42" applyFont="1" applyFill="1" applyAlignment="1">
      <alignment horizontal="center" wrapText="1"/>
    </xf>
    <xf numFmtId="174" fontId="31" fillId="0" borderId="0" xfId="61" applyNumberFormat="1" applyFont="1" applyFill="1" applyAlignment="1">
      <alignment horizontal="center"/>
    </xf>
    <xf numFmtId="2" fontId="31" fillId="0" borderId="0" xfId="42" applyNumberFormat="1" applyFont="1" applyFill="1" applyAlignment="1">
      <alignment horizontal="center"/>
    </xf>
    <xf numFmtId="43" fontId="13" fillId="0" borderId="0" xfId="42" applyFont="1" applyFill="1" applyAlignment="1">
      <alignment horizontal="left"/>
    </xf>
    <xf numFmtId="0" fontId="0" fillId="0" borderId="0" xfId="0" applyAlignment="1">
      <alignment horizontal="left" wrapText="1" indent="1"/>
    </xf>
    <xf numFmtId="0" fontId="4" fillId="0" borderId="0" xfId="53" applyAlignment="1" applyProtection="1">
      <alignment horizontal="left"/>
      <protection locked="0"/>
    </xf>
    <xf numFmtId="0" fontId="3" fillId="39" borderId="22" xfId="0" applyFont="1" applyFill="1" applyBorder="1" applyAlignment="1" applyProtection="1">
      <alignment horizontal="left" vertical="top" wrapText="1"/>
      <protection locked="0"/>
    </xf>
    <xf numFmtId="0" fontId="3" fillId="39" borderId="20" xfId="0" applyFont="1" applyFill="1" applyBorder="1" applyAlignment="1" applyProtection="1">
      <alignment horizontal="left" vertical="top" wrapText="1"/>
      <protection locked="0"/>
    </xf>
    <xf numFmtId="0" fontId="3" fillId="39" borderId="15" xfId="0" applyFont="1" applyFill="1" applyBorder="1" applyAlignment="1" applyProtection="1">
      <alignment horizontal="left" vertical="top" wrapText="1"/>
      <protection locked="0"/>
    </xf>
    <xf numFmtId="0" fontId="3" fillId="39" borderId="35" xfId="0" applyFont="1" applyFill="1" applyBorder="1" applyAlignment="1" applyProtection="1">
      <alignment horizontal="left" vertical="top" wrapText="1"/>
      <protection locked="0"/>
    </xf>
    <xf numFmtId="0" fontId="3" fillId="39" borderId="0" xfId="0" applyFont="1" applyFill="1" applyBorder="1" applyAlignment="1" applyProtection="1">
      <alignment horizontal="left" vertical="top" wrapText="1"/>
      <protection locked="0"/>
    </xf>
    <xf numFmtId="0" fontId="3" fillId="39" borderId="36" xfId="0" applyFont="1" applyFill="1" applyBorder="1" applyAlignment="1" applyProtection="1">
      <alignment horizontal="left" vertical="top" wrapText="1"/>
      <protection locked="0"/>
    </xf>
    <xf numFmtId="0" fontId="3" fillId="39" borderId="23" xfId="0" applyFont="1" applyFill="1" applyBorder="1" applyAlignment="1" applyProtection="1">
      <alignment horizontal="left" vertical="top" wrapText="1"/>
      <protection locked="0"/>
    </xf>
    <xf numFmtId="0" fontId="3" fillId="39" borderId="21" xfId="0" applyFont="1" applyFill="1" applyBorder="1" applyAlignment="1" applyProtection="1">
      <alignment horizontal="left" vertical="top" wrapText="1"/>
      <protection locked="0"/>
    </xf>
    <xf numFmtId="0" fontId="3" fillId="39" borderId="24" xfId="0" applyFont="1" applyFill="1" applyBorder="1" applyAlignment="1" applyProtection="1">
      <alignment horizontal="left" vertical="top" wrapText="1"/>
      <protection locked="0"/>
    </xf>
    <xf numFmtId="0" fontId="0" fillId="0" borderId="0" xfId="0" applyAlignment="1">
      <alignment horizontal="center"/>
    </xf>
    <xf numFmtId="0" fontId="0" fillId="0" borderId="41" xfId="0" applyBorder="1" applyAlignment="1">
      <alignment horizontal="center"/>
    </xf>
    <xf numFmtId="0" fontId="6" fillId="39" borderId="23" xfId="0" applyFont="1" applyFill="1" applyBorder="1" applyAlignment="1" applyProtection="1">
      <alignment horizontal="left" wrapText="1"/>
      <protection locked="0"/>
    </xf>
    <xf numFmtId="0" fontId="6" fillId="39" borderId="21" xfId="0" applyFont="1" applyFill="1" applyBorder="1" applyAlignment="1" applyProtection="1">
      <alignment horizontal="left" wrapText="1"/>
      <protection locked="0"/>
    </xf>
    <xf numFmtId="0" fontId="6" fillId="39" borderId="24" xfId="0" applyFont="1" applyFill="1" applyBorder="1" applyAlignment="1" applyProtection="1">
      <alignment horizontal="left" wrapText="1"/>
      <protection locked="0"/>
    </xf>
    <xf numFmtId="0" fontId="23" fillId="39" borderId="13" xfId="0" applyFont="1" applyFill="1" applyBorder="1" applyAlignment="1" applyProtection="1">
      <alignment horizontal="left"/>
      <protection locked="0"/>
    </xf>
    <xf numFmtId="0" fontId="23" fillId="39" borderId="40" xfId="0" applyFont="1" applyFill="1" applyBorder="1" applyAlignment="1" applyProtection="1">
      <alignment horizontal="left"/>
      <protection locked="0"/>
    </xf>
    <xf numFmtId="0" fontId="23" fillId="39" borderId="28" xfId="0" applyFont="1" applyFill="1" applyBorder="1" applyAlignment="1" applyProtection="1">
      <alignment horizontal="left"/>
      <protection locked="0"/>
    </xf>
    <xf numFmtId="0" fontId="6" fillId="39" borderId="13" xfId="0" applyFont="1" applyFill="1" applyBorder="1" applyAlignment="1" applyProtection="1">
      <alignment horizontal="left" wrapText="1"/>
      <protection locked="0"/>
    </xf>
    <xf numFmtId="0" fontId="6" fillId="39" borderId="40" xfId="0" applyFont="1" applyFill="1" applyBorder="1" applyAlignment="1" applyProtection="1">
      <alignment horizontal="left" wrapText="1"/>
      <protection locked="0"/>
    </xf>
    <xf numFmtId="0" fontId="6" fillId="39" borderId="28" xfId="0" applyFont="1" applyFill="1" applyBorder="1" applyAlignment="1" applyProtection="1">
      <alignment horizontal="left" wrapText="1"/>
      <protection locked="0"/>
    </xf>
    <xf numFmtId="0" fontId="0" fillId="0" borderId="0" xfId="0" applyAlignment="1">
      <alignment horizontal="left" vertical="top" wrapText="1"/>
    </xf>
    <xf numFmtId="0" fontId="0" fillId="0" borderId="0" xfId="0" applyAlignment="1">
      <alignment horizontal="left"/>
    </xf>
    <xf numFmtId="0" fontId="14" fillId="0" borderId="35" xfId="0" applyFont="1" applyBorder="1" applyAlignment="1">
      <alignment horizontal="left" vertical="center" wrapText="1"/>
    </xf>
    <xf numFmtId="0" fontId="14" fillId="0" borderId="0" xfId="0" applyFont="1" applyAlignment="1">
      <alignment horizontal="left" vertical="center" wrapText="1"/>
    </xf>
    <xf numFmtId="0" fontId="8" fillId="0" borderId="13" xfId="0" applyFont="1" applyFill="1" applyBorder="1" applyAlignment="1">
      <alignment horizontal="center" wrapText="1"/>
    </xf>
    <xf numFmtId="0" fontId="8" fillId="0" borderId="40" xfId="0" applyFont="1" applyFill="1" applyBorder="1" applyAlignment="1">
      <alignment horizontal="center" wrapText="1"/>
    </xf>
    <xf numFmtId="0" fontId="8" fillId="0" borderId="28" xfId="0" applyFont="1" applyFill="1" applyBorder="1" applyAlignment="1">
      <alignment horizontal="center" wrapText="1"/>
    </xf>
    <xf numFmtId="0" fontId="8" fillId="0" borderId="25" xfId="0" applyFont="1" applyFill="1" applyBorder="1" applyAlignment="1">
      <alignment horizontal="center" wrapText="1"/>
    </xf>
    <xf numFmtId="0" fontId="8" fillId="0" borderId="27" xfId="0" applyFont="1" applyFill="1" applyBorder="1" applyAlignment="1">
      <alignment horizontal="center" wrapText="1"/>
    </xf>
    <xf numFmtId="0" fontId="8" fillId="0" borderId="37" xfId="0" applyFont="1" applyFill="1" applyBorder="1" applyAlignment="1">
      <alignment horizontal="center" wrapText="1"/>
    </xf>
    <xf numFmtId="0" fontId="8" fillId="0" borderId="42" xfId="0" applyFont="1" applyFill="1" applyBorder="1" applyAlignment="1">
      <alignment horizontal="center" wrapText="1"/>
    </xf>
    <xf numFmtId="0" fontId="14" fillId="0" borderId="0" xfId="0" applyFont="1" applyAlignment="1">
      <alignment horizontal="left" vertical="center"/>
    </xf>
    <xf numFmtId="0" fontId="13" fillId="0" borderId="0" xfId="0" applyFont="1" applyBorder="1" applyAlignment="1">
      <alignment horizontal="left"/>
    </xf>
    <xf numFmtId="0" fontId="8" fillId="0" borderId="22" xfId="0" applyFont="1" applyFill="1" applyBorder="1" applyAlignment="1">
      <alignment horizontal="center" wrapText="1"/>
    </xf>
    <xf numFmtId="0" fontId="0" fillId="0" borderId="35" xfId="0" applyBorder="1" applyAlignment="1">
      <alignment/>
    </xf>
    <xf numFmtId="0" fontId="0" fillId="0" borderId="23" xfId="0" applyBorder="1" applyAlignment="1">
      <alignment/>
    </xf>
    <xf numFmtId="0" fontId="8" fillId="0" borderId="13" xfId="0" applyFont="1" applyFill="1" applyBorder="1" applyAlignment="1">
      <alignment horizontal="center"/>
    </xf>
    <xf numFmtId="0" fontId="8" fillId="0" borderId="40" xfId="0" applyFont="1" applyFill="1" applyBorder="1" applyAlignment="1">
      <alignment horizontal="center"/>
    </xf>
    <xf numFmtId="0" fontId="8" fillId="0" borderId="28" xfId="0" applyFont="1" applyFill="1" applyBorder="1" applyAlignment="1">
      <alignment horizontal="center"/>
    </xf>
    <xf numFmtId="0" fontId="8" fillId="0" borderId="43" xfId="0" applyFont="1" applyFill="1" applyBorder="1" applyAlignment="1">
      <alignment horizontal="center"/>
    </xf>
    <xf numFmtId="0" fontId="8" fillId="0" borderId="21" xfId="0" applyFont="1" applyFill="1" applyBorder="1" applyAlignment="1">
      <alignment horizontal="center"/>
    </xf>
    <xf numFmtId="0" fontId="3" fillId="34" borderId="22" xfId="0" applyFont="1" applyFill="1" applyBorder="1" applyAlignment="1">
      <alignment horizontal="center"/>
    </xf>
    <xf numFmtId="0" fontId="3" fillId="34" borderId="15" xfId="0" applyFont="1" applyFill="1" applyBorder="1" applyAlignment="1">
      <alignment horizontal="center"/>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20" xfId="0" applyFont="1" applyFill="1" applyBorder="1" applyAlignment="1">
      <alignment horizontal="center"/>
    </xf>
    <xf numFmtId="0" fontId="3" fillId="34" borderId="21" xfId="0" applyFont="1" applyFill="1" applyBorder="1" applyAlignment="1">
      <alignment horizontal="center"/>
    </xf>
    <xf numFmtId="0" fontId="30" fillId="0" borderId="44" xfId="0" applyFont="1" applyBorder="1" applyAlignment="1">
      <alignment horizontal="left" vertical="center"/>
    </xf>
    <xf numFmtId="0" fontId="30" fillId="0" borderId="45" xfId="0" applyFont="1" applyBorder="1" applyAlignment="1">
      <alignment horizontal="left" vertical="center"/>
    </xf>
    <xf numFmtId="0" fontId="30" fillId="0" borderId="46" xfId="0" applyFont="1" applyBorder="1" applyAlignment="1">
      <alignment horizontal="left" vertical="center"/>
    </xf>
    <xf numFmtId="0" fontId="0" fillId="0" borderId="0" xfId="0" applyFill="1" applyAlignment="1">
      <alignment horizontal="left" vertical="center" wrapText="1"/>
    </xf>
    <xf numFmtId="0" fontId="29" fillId="39" borderId="13" xfId="0" applyFont="1" applyFill="1" applyBorder="1" applyAlignment="1" applyProtection="1">
      <alignment horizontal="center" vertical="center"/>
      <protection locked="0"/>
    </xf>
    <xf numFmtId="0" fontId="29" fillId="39" borderId="40" xfId="0" applyFont="1" applyFill="1" applyBorder="1" applyAlignment="1" applyProtection="1">
      <alignment horizontal="center" vertical="center"/>
      <protection locked="0"/>
    </xf>
    <xf numFmtId="0" fontId="29" fillId="39" borderId="28" xfId="0" applyFont="1" applyFill="1" applyBorder="1" applyAlignment="1" applyProtection="1">
      <alignment horizontal="center" vertical="center"/>
      <protection locked="0"/>
    </xf>
    <xf numFmtId="0" fontId="0" fillId="39" borderId="13" xfId="0" applyFill="1" applyBorder="1" applyAlignment="1" applyProtection="1">
      <alignment horizontal="left" vertical="center"/>
      <protection locked="0"/>
    </xf>
    <xf numFmtId="0" fontId="0" fillId="39" borderId="40" xfId="0" applyFill="1" applyBorder="1" applyAlignment="1" applyProtection="1">
      <alignment horizontal="left" vertical="center"/>
      <protection locked="0"/>
    </xf>
    <xf numFmtId="0" fontId="0" fillId="39" borderId="28" xfId="0"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xample" xfId="57"/>
    <cellStyle name="Normal_synthesized fund irr V1.2" xfId="58"/>
    <cellStyle name="Note" xfId="59"/>
    <cellStyle name="Output" xfId="60"/>
    <cellStyle name="Percent" xfId="61"/>
    <cellStyle name="Title" xfId="62"/>
    <cellStyle name="Total" xfId="63"/>
    <cellStyle name="Warning Text" xfId="64"/>
  </cellStyles>
  <dxfs count="6">
    <dxf>
      <fill>
        <patternFill>
          <bgColor indexed="23"/>
        </patternFill>
      </fill>
    </dxf>
    <dxf>
      <font>
        <color indexed="9"/>
      </font>
      <fill>
        <patternFill patternType="solid">
          <bgColor indexed="9"/>
        </patternFill>
      </fill>
      <border>
        <left/>
        <right/>
        <top/>
        <bottom/>
      </border>
    </dxf>
    <dxf>
      <font>
        <color indexed="23"/>
      </font>
      <fill>
        <patternFill>
          <bgColor indexed="23"/>
        </patternFill>
      </fill>
      <border>
        <left/>
        <right/>
        <top/>
        <bottom/>
      </border>
    </dxf>
    <dxf>
      <font>
        <color indexed="23"/>
      </font>
      <fill>
        <patternFill>
          <bgColor indexed="23"/>
        </patternFill>
      </fill>
    </dxf>
    <dxf>
      <fill>
        <patternFill>
          <bgColor indexed="22"/>
        </patternFill>
      </fill>
    </dxf>
    <dxf>
      <font>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0</xdr:row>
      <xdr:rowOff>19050</xdr:rowOff>
    </xdr:from>
    <xdr:to>
      <xdr:col>3</xdr:col>
      <xdr:colOff>600075</xdr:colOff>
      <xdr:row>2</xdr:row>
      <xdr:rowOff>0</xdr:rowOff>
    </xdr:to>
    <xdr:sp macro="[0]!PrintAll">
      <xdr:nvSpPr>
        <xdr:cNvPr id="1" name="AutoShape 1"/>
        <xdr:cNvSpPr>
          <a:spLocks/>
        </xdr:cNvSpPr>
      </xdr:nvSpPr>
      <xdr:spPr>
        <a:xfrm>
          <a:off x="4800600" y="19050"/>
          <a:ext cx="914400" cy="371475"/>
        </a:xfrm>
        <a:prstGeom prst="bevel">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Print All</a:t>
          </a:r>
        </a:p>
      </xdr:txBody>
    </xdr:sp>
    <xdr:clientData/>
  </xdr:twoCellAnchor>
  <xdr:twoCellAnchor>
    <xdr:from>
      <xdr:col>1</xdr:col>
      <xdr:colOff>295275</xdr:colOff>
      <xdr:row>6</xdr:row>
      <xdr:rowOff>276225</xdr:rowOff>
    </xdr:from>
    <xdr:to>
      <xdr:col>1</xdr:col>
      <xdr:colOff>695325</xdr:colOff>
      <xdr:row>6</xdr:row>
      <xdr:rowOff>276225</xdr:rowOff>
    </xdr:to>
    <xdr:sp>
      <xdr:nvSpPr>
        <xdr:cNvPr id="2" name="Line 2"/>
        <xdr:cNvSpPr>
          <a:spLocks/>
        </xdr:cNvSpPr>
      </xdr:nvSpPr>
      <xdr:spPr>
        <a:xfrm>
          <a:off x="4381500" y="21336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MJamers\My%20Documents\analyses\new%20maq\2000%20Compatible%20Version\Version%20to%20Send%20to%20OMB%20Jan%2014%202002\Example\Exhibit%20F2%20v2.4%20cle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TMJamers\My%20Documents\analyses\irr%20analysis\synthesized%20fund%20irr%20V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able 2.1"/>
      <sheetName val="Table 2.2 (a)"/>
      <sheetName val="Table 2.2 (b)"/>
      <sheetName val="Table 2.2 (c)"/>
      <sheetName val="Table 2.2 (d)"/>
      <sheetName val="Table 2.2 (e)"/>
      <sheetName val="Table 2.3"/>
      <sheetName val="Table 2.4 (a)"/>
      <sheetName val="Table 2.4 (b)"/>
      <sheetName val="Table 2.4 (c)"/>
      <sheetName val="Table 2.4 (d)"/>
      <sheetName val="Table 2.4 (e)"/>
      <sheetName val="File Name Help"/>
      <sheetName val="Financings"/>
      <sheetName val="Proceeds"/>
      <sheetName val="Current"/>
      <sheetName val="all"/>
      <sheetName val="SelectLists"/>
    </sheetNames>
    <sheetDataSet>
      <sheetData sheetId="2">
        <row r="7">
          <cell r="D7" t="str">
            <v>Company Name</v>
          </cell>
          <cell r="E7" t="str">
            <v>Age of Company (Yrs)</v>
          </cell>
          <cell r="F7" t="str">
            <v>Stage of Company</v>
          </cell>
          <cell r="G7" t="str">
            <v>State of Company's Primary Offices</v>
          </cell>
          <cell r="H7" t="str">
            <v>Primary Industry</v>
          </cell>
          <cell r="I7" t="str">
            <v>Description of Products/Services</v>
          </cell>
          <cell r="J7" t="str">
            <v>Fund Lead Status</v>
          </cell>
        </row>
      </sheetData>
      <sheetData sheetId="3">
        <row r="6">
          <cell r="D6" t="str">
            <v>Company Name</v>
          </cell>
          <cell r="E6" t="str">
            <v>Round/ Series</v>
          </cell>
          <cell r="F6" t="str">
            <v>Month/Year of Investment</v>
          </cell>
          <cell r="G6" t="str">
            <v>Pre-Money Company Valuation ($)</v>
          </cell>
          <cell r="H6" t="str">
            <v>Post-Money Company Valuation ($)</v>
          </cell>
          <cell r="I6" t="str">
            <v>Co-investors</v>
          </cell>
          <cell r="J6" t="str">
            <v>Loan?</v>
          </cell>
          <cell r="K6" t="str">
            <v>Type of Security</v>
          </cell>
          <cell r="L6" t="str">
            <v>Amount ($)</v>
          </cell>
          <cell r="M6" t="str">
            <v>Total % Ownership After Round</v>
          </cell>
          <cell r="N6" t="str">
            <v>Stage of Company</v>
          </cell>
          <cell r="O6" t="str">
            <v>State of Company's Primary Offices</v>
          </cell>
          <cell r="P6" t="str">
            <v>Region of Company's Primary Offices</v>
          </cell>
          <cell r="Q6" t="str">
            <v>Industry</v>
          </cell>
          <cell r="R6" t="str">
            <v>Fund Lead  Status</v>
          </cell>
          <cell r="S6" t="str">
            <v>Invest Year</v>
          </cell>
        </row>
        <row r="7">
          <cell r="N7" t="str">
            <v/>
          </cell>
          <cell r="O7" t="str">
            <v/>
          </cell>
          <cell r="P7" t="str">
            <v/>
          </cell>
          <cell r="Q7" t="str">
            <v/>
          </cell>
          <cell r="R7" t="str">
            <v/>
          </cell>
          <cell r="S7" t="str">
            <v/>
          </cell>
        </row>
        <row r="8">
          <cell r="N8" t="str">
            <v/>
          </cell>
          <cell r="O8" t="str">
            <v/>
          </cell>
          <cell r="P8" t="str">
            <v/>
          </cell>
          <cell r="Q8" t="str">
            <v/>
          </cell>
          <cell r="R8" t="str">
            <v/>
          </cell>
          <cell r="S8" t="str">
            <v/>
          </cell>
        </row>
        <row r="9">
          <cell r="N9" t="str">
            <v/>
          </cell>
          <cell r="O9" t="str">
            <v/>
          </cell>
          <cell r="P9" t="str">
            <v/>
          </cell>
          <cell r="Q9" t="str">
            <v/>
          </cell>
          <cell r="R9" t="str">
            <v/>
          </cell>
          <cell r="S9" t="str">
            <v/>
          </cell>
        </row>
        <row r="10">
          <cell r="N10" t="str">
            <v/>
          </cell>
          <cell r="O10" t="str">
            <v/>
          </cell>
          <cell r="P10" t="str">
            <v/>
          </cell>
          <cell r="Q10" t="str">
            <v/>
          </cell>
          <cell r="R10" t="str">
            <v/>
          </cell>
          <cell r="S10" t="str">
            <v/>
          </cell>
        </row>
        <row r="11">
          <cell r="N11" t="str">
            <v/>
          </cell>
          <cell r="O11" t="str">
            <v/>
          </cell>
          <cell r="P11" t="str">
            <v/>
          </cell>
          <cell r="Q11" t="str">
            <v/>
          </cell>
          <cell r="R11" t="str">
            <v/>
          </cell>
          <cell r="S11" t="str">
            <v/>
          </cell>
        </row>
        <row r="12">
          <cell r="N12" t="str">
            <v/>
          </cell>
          <cell r="O12" t="str">
            <v/>
          </cell>
          <cell r="P12" t="str">
            <v/>
          </cell>
          <cell r="Q12" t="str">
            <v/>
          </cell>
          <cell r="R12" t="str">
            <v/>
          </cell>
          <cell r="S12" t="str">
            <v/>
          </cell>
        </row>
        <row r="13">
          <cell r="N13" t="str">
            <v/>
          </cell>
          <cell r="O13" t="str">
            <v/>
          </cell>
          <cell r="P13" t="str">
            <v/>
          </cell>
          <cell r="Q13" t="str">
            <v/>
          </cell>
          <cell r="R13" t="str">
            <v/>
          </cell>
          <cell r="S13" t="str">
            <v/>
          </cell>
        </row>
        <row r="14">
          <cell r="N14" t="str">
            <v/>
          </cell>
          <cell r="O14" t="str">
            <v/>
          </cell>
          <cell r="P14" t="str">
            <v/>
          </cell>
          <cell r="Q14" t="str">
            <v/>
          </cell>
          <cell r="R14" t="str">
            <v/>
          </cell>
          <cell r="S14" t="str">
            <v/>
          </cell>
        </row>
        <row r="15">
          <cell r="N15" t="str">
            <v/>
          </cell>
          <cell r="O15" t="str">
            <v/>
          </cell>
          <cell r="P15" t="str">
            <v/>
          </cell>
          <cell r="Q15" t="str">
            <v/>
          </cell>
          <cell r="R15" t="str">
            <v/>
          </cell>
          <cell r="S15" t="str">
            <v/>
          </cell>
        </row>
        <row r="16">
          <cell r="N16" t="str">
            <v/>
          </cell>
          <cell r="O16" t="str">
            <v/>
          </cell>
          <cell r="P16" t="str">
            <v/>
          </cell>
          <cell r="Q16" t="str">
            <v/>
          </cell>
          <cell r="R16" t="str">
            <v/>
          </cell>
          <cell r="S16" t="str">
            <v/>
          </cell>
        </row>
        <row r="17">
          <cell r="N17" t="str">
            <v/>
          </cell>
          <cell r="O17" t="str">
            <v/>
          </cell>
          <cell r="P17" t="str">
            <v/>
          </cell>
          <cell r="Q17" t="str">
            <v/>
          </cell>
          <cell r="R17" t="str">
            <v/>
          </cell>
          <cell r="S17" t="str">
            <v/>
          </cell>
        </row>
        <row r="18">
          <cell r="N18" t="str">
            <v/>
          </cell>
          <cell r="O18" t="str">
            <v/>
          </cell>
          <cell r="P18" t="str">
            <v/>
          </cell>
          <cell r="Q18" t="str">
            <v/>
          </cell>
          <cell r="R18" t="str">
            <v/>
          </cell>
          <cell r="S18" t="str">
            <v/>
          </cell>
        </row>
        <row r="19">
          <cell r="N19" t="str">
            <v/>
          </cell>
          <cell r="O19" t="str">
            <v/>
          </cell>
          <cell r="P19" t="str">
            <v/>
          </cell>
          <cell r="Q19" t="str">
            <v/>
          </cell>
          <cell r="R19" t="str">
            <v/>
          </cell>
          <cell r="S19" t="str">
            <v/>
          </cell>
        </row>
        <row r="20">
          <cell r="N20" t="str">
            <v/>
          </cell>
          <cell r="O20" t="str">
            <v/>
          </cell>
          <cell r="P20" t="str">
            <v/>
          </cell>
          <cell r="Q20" t="str">
            <v/>
          </cell>
          <cell r="R20" t="str">
            <v/>
          </cell>
          <cell r="S20" t="str">
            <v/>
          </cell>
        </row>
        <row r="21">
          <cell r="N21" t="str">
            <v/>
          </cell>
          <cell r="O21" t="str">
            <v/>
          </cell>
          <cell r="P21" t="str">
            <v/>
          </cell>
          <cell r="Q21" t="str">
            <v/>
          </cell>
          <cell r="R21" t="str">
            <v/>
          </cell>
          <cell r="S21" t="str">
            <v/>
          </cell>
        </row>
        <row r="22">
          <cell r="N22" t="str">
            <v/>
          </cell>
          <cell r="O22" t="str">
            <v/>
          </cell>
          <cell r="P22" t="str">
            <v/>
          </cell>
          <cell r="Q22" t="str">
            <v/>
          </cell>
          <cell r="R22" t="str">
            <v/>
          </cell>
          <cell r="S22" t="str">
            <v/>
          </cell>
        </row>
        <row r="23">
          <cell r="N23" t="str">
            <v/>
          </cell>
          <cell r="O23" t="str">
            <v/>
          </cell>
          <cell r="P23" t="str">
            <v/>
          </cell>
          <cell r="Q23" t="str">
            <v/>
          </cell>
          <cell r="R23" t="str">
            <v/>
          </cell>
          <cell r="S23" t="str">
            <v/>
          </cell>
        </row>
        <row r="24">
          <cell r="N24" t="str">
            <v/>
          </cell>
          <cell r="O24" t="str">
            <v/>
          </cell>
          <cell r="P24" t="str">
            <v/>
          </cell>
          <cell r="Q24" t="str">
            <v/>
          </cell>
          <cell r="R24" t="str">
            <v/>
          </cell>
          <cell r="S24" t="str">
            <v/>
          </cell>
        </row>
        <row r="25">
          <cell r="N25" t="str">
            <v/>
          </cell>
          <cell r="O25" t="str">
            <v/>
          </cell>
          <cell r="P25" t="str">
            <v/>
          </cell>
          <cell r="Q25" t="str">
            <v/>
          </cell>
          <cell r="R25" t="str">
            <v/>
          </cell>
          <cell r="S25" t="str">
            <v/>
          </cell>
        </row>
        <row r="26">
          <cell r="N26" t="str">
            <v/>
          </cell>
          <cell r="O26" t="str">
            <v/>
          </cell>
          <cell r="P26" t="str">
            <v/>
          </cell>
          <cell r="Q26" t="str">
            <v/>
          </cell>
          <cell r="R26" t="str">
            <v/>
          </cell>
          <cell r="S26" t="str">
            <v/>
          </cell>
        </row>
        <row r="27">
          <cell r="N27" t="str">
            <v/>
          </cell>
          <cell r="O27" t="str">
            <v/>
          </cell>
          <cell r="P27" t="str">
            <v/>
          </cell>
          <cell r="Q27" t="str">
            <v/>
          </cell>
          <cell r="R27" t="str">
            <v/>
          </cell>
          <cell r="S27" t="str">
            <v/>
          </cell>
        </row>
        <row r="28">
          <cell r="N28" t="str">
            <v/>
          </cell>
          <cell r="O28" t="str">
            <v/>
          </cell>
          <cell r="P28" t="str">
            <v/>
          </cell>
          <cell r="Q28" t="str">
            <v/>
          </cell>
          <cell r="R28" t="str">
            <v/>
          </cell>
          <cell r="S28" t="str">
            <v/>
          </cell>
        </row>
        <row r="29">
          <cell r="N29" t="str">
            <v/>
          </cell>
          <cell r="O29" t="str">
            <v/>
          </cell>
          <cell r="P29" t="str">
            <v/>
          </cell>
          <cell r="Q29" t="str">
            <v/>
          </cell>
          <cell r="R29" t="str">
            <v/>
          </cell>
          <cell r="S29" t="str">
            <v/>
          </cell>
        </row>
        <row r="30">
          <cell r="N30" t="str">
            <v/>
          </cell>
          <cell r="O30" t="str">
            <v/>
          </cell>
          <cell r="P30" t="str">
            <v/>
          </cell>
          <cell r="Q30" t="str">
            <v/>
          </cell>
          <cell r="R30" t="str">
            <v/>
          </cell>
          <cell r="S30" t="str">
            <v/>
          </cell>
        </row>
        <row r="31">
          <cell r="N31" t="str">
            <v/>
          </cell>
          <cell r="O31" t="str">
            <v/>
          </cell>
          <cell r="P31" t="str">
            <v/>
          </cell>
          <cell r="Q31" t="str">
            <v/>
          </cell>
          <cell r="R31" t="str">
            <v/>
          </cell>
          <cell r="S31" t="str">
            <v/>
          </cell>
        </row>
        <row r="32">
          <cell r="N32" t="str">
            <v/>
          </cell>
          <cell r="O32" t="str">
            <v/>
          </cell>
          <cell r="P32" t="str">
            <v/>
          </cell>
          <cell r="Q32" t="str">
            <v/>
          </cell>
          <cell r="R32" t="str">
            <v/>
          </cell>
          <cell r="S32" t="str">
            <v/>
          </cell>
        </row>
        <row r="33">
          <cell r="N33" t="str">
            <v/>
          </cell>
          <cell r="O33" t="str">
            <v/>
          </cell>
          <cell r="P33" t="str">
            <v/>
          </cell>
          <cell r="Q33" t="str">
            <v/>
          </cell>
          <cell r="R33" t="str">
            <v/>
          </cell>
          <cell r="S33" t="str">
            <v/>
          </cell>
        </row>
        <row r="34">
          <cell r="N34" t="str">
            <v/>
          </cell>
          <cell r="O34" t="str">
            <v/>
          </cell>
          <cell r="P34" t="str">
            <v/>
          </cell>
          <cell r="Q34" t="str">
            <v/>
          </cell>
          <cell r="R34" t="str">
            <v/>
          </cell>
          <cell r="S34" t="str">
            <v/>
          </cell>
        </row>
        <row r="35">
          <cell r="N35" t="str">
            <v/>
          </cell>
          <cell r="O35" t="str">
            <v/>
          </cell>
          <cell r="P35" t="str">
            <v/>
          </cell>
          <cell r="Q35" t="str">
            <v/>
          </cell>
          <cell r="R35" t="str">
            <v/>
          </cell>
          <cell r="S35" t="str">
            <v/>
          </cell>
        </row>
        <row r="36">
          <cell r="N36" t="str">
            <v/>
          </cell>
          <cell r="O36" t="str">
            <v/>
          </cell>
          <cell r="P36" t="str">
            <v/>
          </cell>
          <cell r="Q36" t="str">
            <v/>
          </cell>
          <cell r="R36" t="str">
            <v/>
          </cell>
          <cell r="S36" t="str">
            <v/>
          </cell>
        </row>
        <row r="37">
          <cell r="N37" t="str">
            <v/>
          </cell>
          <cell r="O37" t="str">
            <v/>
          </cell>
          <cell r="P37" t="str">
            <v/>
          </cell>
          <cell r="Q37" t="str">
            <v/>
          </cell>
          <cell r="R37" t="str">
            <v/>
          </cell>
          <cell r="S37" t="str">
            <v/>
          </cell>
        </row>
        <row r="38">
          <cell r="N38" t="str">
            <v/>
          </cell>
          <cell r="O38" t="str">
            <v/>
          </cell>
          <cell r="P38" t="str">
            <v/>
          </cell>
          <cell r="Q38" t="str">
            <v/>
          </cell>
          <cell r="R38" t="str">
            <v/>
          </cell>
          <cell r="S38" t="str">
            <v/>
          </cell>
        </row>
        <row r="39">
          <cell r="N39" t="str">
            <v/>
          </cell>
          <cell r="O39" t="str">
            <v/>
          </cell>
          <cell r="P39" t="str">
            <v/>
          </cell>
          <cell r="Q39" t="str">
            <v/>
          </cell>
          <cell r="R39" t="str">
            <v/>
          </cell>
          <cell r="S39" t="str">
            <v/>
          </cell>
        </row>
        <row r="40">
          <cell r="N40" t="str">
            <v/>
          </cell>
          <cell r="O40" t="str">
            <v/>
          </cell>
          <cell r="P40" t="str">
            <v/>
          </cell>
          <cell r="Q40" t="str">
            <v/>
          </cell>
          <cell r="R40" t="str">
            <v/>
          </cell>
          <cell r="S40" t="str">
            <v/>
          </cell>
        </row>
        <row r="41">
          <cell r="N41" t="str">
            <v/>
          </cell>
          <cell r="O41" t="str">
            <v/>
          </cell>
          <cell r="P41" t="str">
            <v/>
          </cell>
          <cell r="Q41" t="str">
            <v/>
          </cell>
          <cell r="R41" t="str">
            <v/>
          </cell>
          <cell r="S41" t="str">
            <v/>
          </cell>
        </row>
        <row r="42">
          <cell r="N42" t="str">
            <v/>
          </cell>
          <cell r="O42" t="str">
            <v/>
          </cell>
          <cell r="P42" t="str">
            <v/>
          </cell>
          <cell r="Q42" t="str">
            <v/>
          </cell>
          <cell r="R42" t="str">
            <v/>
          </cell>
          <cell r="S42" t="str">
            <v/>
          </cell>
        </row>
        <row r="43">
          <cell r="N43" t="str">
            <v/>
          </cell>
          <cell r="O43" t="str">
            <v/>
          </cell>
          <cell r="P43" t="str">
            <v/>
          </cell>
          <cell r="Q43" t="str">
            <v/>
          </cell>
          <cell r="R43" t="str">
            <v/>
          </cell>
          <cell r="S43" t="str">
            <v/>
          </cell>
        </row>
        <row r="44">
          <cell r="N44" t="str">
            <v/>
          </cell>
          <cell r="O44" t="str">
            <v/>
          </cell>
          <cell r="P44" t="str">
            <v/>
          </cell>
          <cell r="Q44" t="str">
            <v/>
          </cell>
          <cell r="R44" t="str">
            <v/>
          </cell>
          <cell r="S44" t="str">
            <v/>
          </cell>
        </row>
        <row r="45">
          <cell r="N45" t="str">
            <v/>
          </cell>
          <cell r="O45" t="str">
            <v/>
          </cell>
          <cell r="P45" t="str">
            <v/>
          </cell>
          <cell r="Q45" t="str">
            <v/>
          </cell>
          <cell r="R45" t="str">
            <v/>
          </cell>
          <cell r="S45" t="str">
            <v/>
          </cell>
        </row>
        <row r="46">
          <cell r="N46" t="str">
            <v/>
          </cell>
          <cell r="O46" t="str">
            <v/>
          </cell>
          <cell r="P46" t="str">
            <v/>
          </cell>
          <cell r="Q46" t="str">
            <v/>
          </cell>
          <cell r="R46" t="str">
            <v/>
          </cell>
          <cell r="S46" t="str">
            <v/>
          </cell>
        </row>
        <row r="47">
          <cell r="N47" t="str">
            <v/>
          </cell>
          <cell r="O47" t="str">
            <v/>
          </cell>
          <cell r="P47" t="str">
            <v/>
          </cell>
          <cell r="Q47" t="str">
            <v/>
          </cell>
          <cell r="R47" t="str">
            <v/>
          </cell>
          <cell r="S47" t="str">
            <v/>
          </cell>
        </row>
        <row r="48">
          <cell r="N48" t="str">
            <v/>
          </cell>
          <cell r="O48" t="str">
            <v/>
          </cell>
          <cell r="P48" t="str">
            <v/>
          </cell>
          <cell r="Q48" t="str">
            <v/>
          </cell>
          <cell r="R48" t="str">
            <v/>
          </cell>
          <cell r="S48" t="str">
            <v/>
          </cell>
        </row>
        <row r="49">
          <cell r="N49" t="str">
            <v/>
          </cell>
          <cell r="O49" t="str">
            <v/>
          </cell>
          <cell r="P49" t="str">
            <v/>
          </cell>
          <cell r="Q49" t="str">
            <v/>
          </cell>
          <cell r="R49" t="str">
            <v/>
          </cell>
          <cell r="S49" t="str">
            <v/>
          </cell>
        </row>
        <row r="50">
          <cell r="N50" t="str">
            <v/>
          </cell>
          <cell r="O50" t="str">
            <v/>
          </cell>
          <cell r="P50" t="str">
            <v/>
          </cell>
          <cell r="Q50" t="str">
            <v/>
          </cell>
          <cell r="R50" t="str">
            <v/>
          </cell>
          <cell r="S50" t="str">
            <v/>
          </cell>
        </row>
        <row r="51">
          <cell r="N51" t="str">
            <v/>
          </cell>
          <cell r="O51" t="str">
            <v/>
          </cell>
          <cell r="P51" t="str">
            <v/>
          </cell>
          <cell r="Q51" t="str">
            <v/>
          </cell>
          <cell r="R51" t="str">
            <v/>
          </cell>
          <cell r="S51" t="str">
            <v/>
          </cell>
        </row>
        <row r="52">
          <cell r="N52" t="str">
            <v/>
          </cell>
          <cell r="O52" t="str">
            <v/>
          </cell>
          <cell r="P52" t="str">
            <v/>
          </cell>
          <cell r="Q52" t="str">
            <v/>
          </cell>
          <cell r="R52" t="str">
            <v/>
          </cell>
          <cell r="S52" t="str">
            <v/>
          </cell>
        </row>
        <row r="53">
          <cell r="N53" t="str">
            <v/>
          </cell>
          <cell r="O53" t="str">
            <v/>
          </cell>
          <cell r="P53" t="str">
            <v/>
          </cell>
          <cell r="Q53" t="str">
            <v/>
          </cell>
          <cell r="R53" t="str">
            <v/>
          </cell>
          <cell r="S53" t="str">
            <v/>
          </cell>
        </row>
        <row r="54">
          <cell r="N54" t="str">
            <v/>
          </cell>
          <cell r="O54" t="str">
            <v/>
          </cell>
          <cell r="P54" t="str">
            <v/>
          </cell>
          <cell r="Q54" t="str">
            <v/>
          </cell>
          <cell r="R54" t="str">
            <v/>
          </cell>
          <cell r="S54" t="str">
            <v/>
          </cell>
        </row>
        <row r="55">
          <cell r="N55" t="str">
            <v/>
          </cell>
          <cell r="O55" t="str">
            <v/>
          </cell>
          <cell r="P55" t="str">
            <v/>
          </cell>
          <cell r="Q55" t="str">
            <v/>
          </cell>
          <cell r="R55" t="str">
            <v/>
          </cell>
          <cell r="S55" t="str">
            <v/>
          </cell>
        </row>
        <row r="56">
          <cell r="N56" t="str">
            <v/>
          </cell>
          <cell r="O56" t="str">
            <v/>
          </cell>
          <cell r="P56" t="str">
            <v/>
          </cell>
          <cell r="Q56" t="str">
            <v/>
          </cell>
          <cell r="R56" t="str">
            <v/>
          </cell>
          <cell r="S56" t="str">
            <v/>
          </cell>
        </row>
        <row r="57">
          <cell r="N57" t="str">
            <v/>
          </cell>
          <cell r="O57" t="str">
            <v/>
          </cell>
          <cell r="P57" t="str">
            <v/>
          </cell>
          <cell r="Q57" t="str">
            <v/>
          </cell>
          <cell r="R57" t="str">
            <v/>
          </cell>
          <cell r="S57" t="str">
            <v/>
          </cell>
        </row>
        <row r="58">
          <cell r="N58" t="str">
            <v/>
          </cell>
          <cell r="O58" t="str">
            <v/>
          </cell>
          <cell r="P58" t="str">
            <v/>
          </cell>
          <cell r="Q58" t="str">
            <v/>
          </cell>
          <cell r="R58" t="str">
            <v/>
          </cell>
          <cell r="S58" t="str">
            <v/>
          </cell>
        </row>
        <row r="59">
          <cell r="N59" t="str">
            <v/>
          </cell>
          <cell r="O59" t="str">
            <v/>
          </cell>
          <cell r="P59" t="str">
            <v/>
          </cell>
          <cell r="Q59" t="str">
            <v/>
          </cell>
          <cell r="R59" t="str">
            <v/>
          </cell>
          <cell r="S59" t="str">
            <v/>
          </cell>
        </row>
        <row r="60">
          <cell r="N60" t="str">
            <v/>
          </cell>
          <cell r="O60" t="str">
            <v/>
          </cell>
          <cell r="P60" t="str">
            <v/>
          </cell>
          <cell r="Q60" t="str">
            <v/>
          </cell>
          <cell r="R60" t="str">
            <v/>
          </cell>
          <cell r="S60" t="str">
            <v/>
          </cell>
        </row>
        <row r="61">
          <cell r="N61" t="str">
            <v/>
          </cell>
          <cell r="O61" t="str">
            <v/>
          </cell>
          <cell r="P61" t="str">
            <v/>
          </cell>
          <cell r="Q61" t="str">
            <v/>
          </cell>
          <cell r="R61" t="str">
            <v/>
          </cell>
          <cell r="S61" t="str">
            <v/>
          </cell>
        </row>
        <row r="62">
          <cell r="N62" t="str">
            <v/>
          </cell>
          <cell r="O62" t="str">
            <v/>
          </cell>
          <cell r="P62" t="str">
            <v/>
          </cell>
          <cell r="Q62" t="str">
            <v/>
          </cell>
          <cell r="R62" t="str">
            <v/>
          </cell>
          <cell r="S62" t="str">
            <v/>
          </cell>
        </row>
        <row r="63">
          <cell r="N63" t="str">
            <v/>
          </cell>
          <cell r="O63" t="str">
            <v/>
          </cell>
          <cell r="P63" t="str">
            <v/>
          </cell>
          <cell r="Q63" t="str">
            <v/>
          </cell>
          <cell r="R63" t="str">
            <v/>
          </cell>
          <cell r="S63" t="str">
            <v/>
          </cell>
        </row>
        <row r="64">
          <cell r="N64" t="str">
            <v/>
          </cell>
          <cell r="O64" t="str">
            <v/>
          </cell>
          <cell r="P64" t="str">
            <v/>
          </cell>
          <cell r="Q64" t="str">
            <v/>
          </cell>
          <cell r="R64" t="str">
            <v/>
          </cell>
          <cell r="S64" t="str">
            <v/>
          </cell>
        </row>
        <row r="65">
          <cell r="N65" t="str">
            <v/>
          </cell>
          <cell r="O65" t="str">
            <v/>
          </cell>
          <cell r="P65" t="str">
            <v/>
          </cell>
          <cell r="Q65" t="str">
            <v/>
          </cell>
          <cell r="R65" t="str">
            <v/>
          </cell>
          <cell r="S65" t="str">
            <v/>
          </cell>
        </row>
        <row r="66">
          <cell r="N66" t="str">
            <v/>
          </cell>
          <cell r="O66" t="str">
            <v/>
          </cell>
          <cell r="P66" t="str">
            <v/>
          </cell>
          <cell r="Q66" t="str">
            <v/>
          </cell>
          <cell r="R66" t="str">
            <v/>
          </cell>
          <cell r="S66" t="str">
            <v/>
          </cell>
        </row>
        <row r="67">
          <cell r="N67" t="str">
            <v/>
          </cell>
          <cell r="O67" t="str">
            <v/>
          </cell>
          <cell r="P67" t="str">
            <v/>
          </cell>
          <cell r="Q67" t="str">
            <v/>
          </cell>
          <cell r="R67" t="str">
            <v/>
          </cell>
          <cell r="S67" t="str">
            <v/>
          </cell>
        </row>
        <row r="68">
          <cell r="N68" t="str">
            <v/>
          </cell>
          <cell r="O68" t="str">
            <v/>
          </cell>
          <cell r="P68" t="str">
            <v/>
          </cell>
          <cell r="Q68" t="str">
            <v/>
          </cell>
          <cell r="R68" t="str">
            <v/>
          </cell>
          <cell r="S68" t="str">
            <v/>
          </cell>
        </row>
        <row r="69">
          <cell r="N69" t="str">
            <v/>
          </cell>
          <cell r="O69" t="str">
            <v/>
          </cell>
          <cell r="P69" t="str">
            <v/>
          </cell>
          <cell r="Q69" t="str">
            <v/>
          </cell>
          <cell r="R69" t="str">
            <v/>
          </cell>
          <cell r="S69" t="str">
            <v/>
          </cell>
        </row>
        <row r="70">
          <cell r="N70" t="str">
            <v/>
          </cell>
          <cell r="O70" t="str">
            <v/>
          </cell>
          <cell r="P70" t="str">
            <v/>
          </cell>
          <cell r="Q70" t="str">
            <v/>
          </cell>
          <cell r="R70" t="str">
            <v/>
          </cell>
          <cell r="S70" t="str">
            <v/>
          </cell>
        </row>
        <row r="71">
          <cell r="N71" t="str">
            <v/>
          </cell>
          <cell r="O71" t="str">
            <v/>
          </cell>
          <cell r="P71" t="str">
            <v/>
          </cell>
          <cell r="Q71" t="str">
            <v/>
          </cell>
          <cell r="R71" t="str">
            <v/>
          </cell>
          <cell r="S71" t="str">
            <v/>
          </cell>
        </row>
        <row r="72">
          <cell r="N72" t="str">
            <v/>
          </cell>
          <cell r="O72" t="str">
            <v/>
          </cell>
          <cell r="P72" t="str">
            <v/>
          </cell>
          <cell r="Q72" t="str">
            <v/>
          </cell>
          <cell r="R72" t="str">
            <v/>
          </cell>
          <cell r="S72" t="str">
            <v/>
          </cell>
        </row>
        <row r="73">
          <cell r="N73" t="str">
            <v/>
          </cell>
          <cell r="O73" t="str">
            <v/>
          </cell>
          <cell r="P73" t="str">
            <v/>
          </cell>
          <cell r="Q73" t="str">
            <v/>
          </cell>
          <cell r="R73" t="str">
            <v/>
          </cell>
          <cell r="S73" t="str">
            <v/>
          </cell>
        </row>
        <row r="74">
          <cell r="N74" t="str">
            <v/>
          </cell>
          <cell r="O74" t="str">
            <v/>
          </cell>
          <cell r="P74" t="str">
            <v/>
          </cell>
          <cell r="Q74" t="str">
            <v/>
          </cell>
          <cell r="R74" t="str">
            <v/>
          </cell>
          <cell r="S74" t="str">
            <v/>
          </cell>
        </row>
        <row r="75">
          <cell r="N75" t="str">
            <v/>
          </cell>
          <cell r="O75" t="str">
            <v/>
          </cell>
          <cell r="P75" t="str">
            <v/>
          </cell>
          <cell r="Q75" t="str">
            <v/>
          </cell>
          <cell r="R75" t="str">
            <v/>
          </cell>
          <cell r="S75" t="str">
            <v/>
          </cell>
        </row>
        <row r="76">
          <cell r="N76" t="str">
            <v/>
          </cell>
          <cell r="O76" t="str">
            <v/>
          </cell>
          <cell r="P76" t="str">
            <v/>
          </cell>
          <cell r="Q76" t="str">
            <v/>
          </cell>
          <cell r="R76" t="str">
            <v/>
          </cell>
          <cell r="S76" t="str">
            <v/>
          </cell>
        </row>
        <row r="77">
          <cell r="N77" t="str">
            <v/>
          </cell>
          <cell r="O77" t="str">
            <v/>
          </cell>
          <cell r="P77" t="str">
            <v/>
          </cell>
          <cell r="Q77" t="str">
            <v/>
          </cell>
          <cell r="R77" t="str">
            <v/>
          </cell>
          <cell r="S77" t="str">
            <v/>
          </cell>
        </row>
        <row r="78">
          <cell r="N78" t="str">
            <v/>
          </cell>
          <cell r="O78" t="str">
            <v/>
          </cell>
          <cell r="P78" t="str">
            <v/>
          </cell>
          <cell r="Q78" t="str">
            <v/>
          </cell>
          <cell r="R78" t="str">
            <v/>
          </cell>
          <cell r="S78" t="str">
            <v/>
          </cell>
        </row>
        <row r="79">
          <cell r="N79" t="str">
            <v/>
          </cell>
          <cell r="O79" t="str">
            <v/>
          </cell>
          <cell r="P79" t="str">
            <v/>
          </cell>
          <cell r="Q79" t="str">
            <v/>
          </cell>
          <cell r="R79" t="str">
            <v/>
          </cell>
          <cell r="S79" t="str">
            <v/>
          </cell>
        </row>
        <row r="80">
          <cell r="N80" t="str">
            <v/>
          </cell>
          <cell r="O80" t="str">
            <v/>
          </cell>
          <cell r="P80" t="str">
            <v/>
          </cell>
          <cell r="Q80" t="str">
            <v/>
          </cell>
          <cell r="R80" t="str">
            <v/>
          </cell>
          <cell r="S80" t="str">
            <v/>
          </cell>
        </row>
        <row r="81">
          <cell r="N81" t="str">
            <v/>
          </cell>
          <cell r="O81" t="str">
            <v/>
          </cell>
          <cell r="P81" t="str">
            <v/>
          </cell>
          <cell r="Q81" t="str">
            <v/>
          </cell>
          <cell r="R81" t="str">
            <v/>
          </cell>
          <cell r="S81" t="str">
            <v/>
          </cell>
        </row>
        <row r="82">
          <cell r="N82" t="str">
            <v/>
          </cell>
          <cell r="O82" t="str">
            <v/>
          </cell>
          <cell r="P82" t="str">
            <v/>
          </cell>
          <cell r="Q82" t="str">
            <v/>
          </cell>
          <cell r="R82" t="str">
            <v/>
          </cell>
          <cell r="S82" t="str">
            <v/>
          </cell>
        </row>
        <row r="83">
          <cell r="N83" t="str">
            <v/>
          </cell>
          <cell r="O83" t="str">
            <v/>
          </cell>
          <cell r="P83" t="str">
            <v/>
          </cell>
          <cell r="Q83" t="str">
            <v/>
          </cell>
          <cell r="R83" t="str">
            <v/>
          </cell>
          <cell r="S83" t="str">
            <v/>
          </cell>
        </row>
        <row r="84">
          <cell r="N84" t="str">
            <v/>
          </cell>
          <cell r="O84" t="str">
            <v/>
          </cell>
          <cell r="P84" t="str">
            <v/>
          </cell>
          <cell r="Q84" t="str">
            <v/>
          </cell>
          <cell r="R84" t="str">
            <v/>
          </cell>
          <cell r="S84" t="str">
            <v/>
          </cell>
        </row>
        <row r="85">
          <cell r="N85" t="str">
            <v/>
          </cell>
          <cell r="O85" t="str">
            <v/>
          </cell>
          <cell r="P85" t="str">
            <v/>
          </cell>
          <cell r="Q85" t="str">
            <v/>
          </cell>
          <cell r="R85" t="str">
            <v/>
          </cell>
          <cell r="S85" t="str">
            <v/>
          </cell>
        </row>
        <row r="86">
          <cell r="N86" t="str">
            <v/>
          </cell>
          <cell r="O86" t="str">
            <v/>
          </cell>
          <cell r="P86" t="str">
            <v/>
          </cell>
          <cell r="Q86" t="str">
            <v/>
          </cell>
          <cell r="R86" t="str">
            <v/>
          </cell>
          <cell r="S86" t="str">
            <v/>
          </cell>
        </row>
        <row r="87">
          <cell r="N87" t="str">
            <v/>
          </cell>
          <cell r="O87" t="str">
            <v/>
          </cell>
          <cell r="P87" t="str">
            <v/>
          </cell>
          <cell r="Q87" t="str">
            <v/>
          </cell>
          <cell r="R87" t="str">
            <v/>
          </cell>
          <cell r="S87" t="str">
            <v/>
          </cell>
        </row>
        <row r="88">
          <cell r="N88" t="str">
            <v/>
          </cell>
          <cell r="O88" t="str">
            <v/>
          </cell>
          <cell r="P88" t="str">
            <v/>
          </cell>
          <cell r="Q88" t="str">
            <v/>
          </cell>
          <cell r="R88" t="str">
            <v/>
          </cell>
          <cell r="S88" t="str">
            <v/>
          </cell>
        </row>
        <row r="89">
          <cell r="N89" t="str">
            <v/>
          </cell>
          <cell r="O89" t="str">
            <v/>
          </cell>
          <cell r="P89" t="str">
            <v/>
          </cell>
          <cell r="Q89" t="str">
            <v/>
          </cell>
          <cell r="R89" t="str">
            <v/>
          </cell>
          <cell r="S89" t="str">
            <v/>
          </cell>
        </row>
        <row r="90">
          <cell r="N90" t="str">
            <v/>
          </cell>
          <cell r="O90" t="str">
            <v/>
          </cell>
          <cell r="P90" t="str">
            <v/>
          </cell>
          <cell r="Q90" t="str">
            <v/>
          </cell>
          <cell r="R90" t="str">
            <v/>
          </cell>
          <cell r="S90" t="str">
            <v/>
          </cell>
        </row>
        <row r="91">
          <cell r="N91" t="str">
            <v/>
          </cell>
          <cell r="O91" t="str">
            <v/>
          </cell>
          <cell r="P91" t="str">
            <v/>
          </cell>
          <cell r="Q91" t="str">
            <v/>
          </cell>
          <cell r="R91" t="str">
            <v/>
          </cell>
          <cell r="S91" t="str">
            <v/>
          </cell>
        </row>
        <row r="92">
          <cell r="N92" t="str">
            <v/>
          </cell>
          <cell r="O92" t="str">
            <v/>
          </cell>
          <cell r="P92" t="str">
            <v/>
          </cell>
          <cell r="Q92" t="str">
            <v/>
          </cell>
          <cell r="R92" t="str">
            <v/>
          </cell>
          <cell r="S92" t="str">
            <v/>
          </cell>
        </row>
        <row r="93">
          <cell r="N93" t="str">
            <v/>
          </cell>
          <cell r="O93" t="str">
            <v/>
          </cell>
          <cell r="P93" t="str">
            <v/>
          </cell>
          <cell r="Q93" t="str">
            <v/>
          </cell>
          <cell r="R93" t="str">
            <v/>
          </cell>
          <cell r="S93" t="str">
            <v/>
          </cell>
        </row>
        <row r="94">
          <cell r="N94" t="str">
            <v/>
          </cell>
          <cell r="O94" t="str">
            <v/>
          </cell>
          <cell r="P94" t="str">
            <v/>
          </cell>
          <cell r="Q94" t="str">
            <v/>
          </cell>
          <cell r="R94" t="str">
            <v/>
          </cell>
          <cell r="S94" t="str">
            <v/>
          </cell>
        </row>
        <row r="95">
          <cell r="N95" t="str">
            <v/>
          </cell>
          <cell r="O95" t="str">
            <v/>
          </cell>
          <cell r="P95" t="str">
            <v/>
          </cell>
          <cell r="Q95" t="str">
            <v/>
          </cell>
          <cell r="R95" t="str">
            <v/>
          </cell>
          <cell r="S95" t="str">
            <v/>
          </cell>
        </row>
        <row r="96">
          <cell r="N96" t="str">
            <v/>
          </cell>
          <cell r="O96" t="str">
            <v/>
          </cell>
          <cell r="P96" t="str">
            <v/>
          </cell>
          <cell r="Q96" t="str">
            <v/>
          </cell>
          <cell r="R96" t="str">
            <v/>
          </cell>
          <cell r="S96" t="str">
            <v/>
          </cell>
        </row>
        <row r="97">
          <cell r="N97" t="str">
            <v/>
          </cell>
          <cell r="O97" t="str">
            <v/>
          </cell>
          <cell r="P97" t="str">
            <v/>
          </cell>
          <cell r="Q97" t="str">
            <v/>
          </cell>
          <cell r="R97" t="str">
            <v/>
          </cell>
          <cell r="S97" t="str">
            <v/>
          </cell>
        </row>
        <row r="98">
          <cell r="N98" t="str">
            <v/>
          </cell>
          <cell r="O98" t="str">
            <v/>
          </cell>
          <cell r="P98" t="str">
            <v/>
          </cell>
          <cell r="Q98" t="str">
            <v/>
          </cell>
          <cell r="R98" t="str">
            <v/>
          </cell>
          <cell r="S98" t="str">
            <v/>
          </cell>
        </row>
        <row r="99">
          <cell r="N99" t="str">
            <v/>
          </cell>
          <cell r="O99" t="str">
            <v/>
          </cell>
          <cell r="P99" t="str">
            <v/>
          </cell>
          <cell r="Q99" t="str">
            <v/>
          </cell>
          <cell r="R99" t="str">
            <v/>
          </cell>
          <cell r="S99" t="str">
            <v/>
          </cell>
        </row>
        <row r="100">
          <cell r="N100" t="str">
            <v/>
          </cell>
          <cell r="O100" t="str">
            <v/>
          </cell>
          <cell r="P100" t="str">
            <v/>
          </cell>
          <cell r="Q100" t="str">
            <v/>
          </cell>
          <cell r="R100" t="str">
            <v/>
          </cell>
          <cell r="S100" t="str">
            <v/>
          </cell>
        </row>
        <row r="101">
          <cell r="N101" t="str">
            <v/>
          </cell>
          <cell r="O101" t="str">
            <v/>
          </cell>
          <cell r="P101" t="str">
            <v/>
          </cell>
          <cell r="Q101" t="str">
            <v/>
          </cell>
          <cell r="R101" t="str">
            <v/>
          </cell>
          <cell r="S101" t="str">
            <v/>
          </cell>
        </row>
        <row r="102">
          <cell r="N102" t="str">
            <v/>
          </cell>
          <cell r="O102" t="str">
            <v/>
          </cell>
          <cell r="P102" t="str">
            <v/>
          </cell>
          <cell r="Q102" t="str">
            <v/>
          </cell>
          <cell r="R102" t="str">
            <v/>
          </cell>
          <cell r="S102" t="str">
            <v/>
          </cell>
        </row>
        <row r="103">
          <cell r="N103" t="str">
            <v/>
          </cell>
          <cell r="O103" t="str">
            <v/>
          </cell>
          <cell r="P103" t="str">
            <v/>
          </cell>
          <cell r="Q103" t="str">
            <v/>
          </cell>
          <cell r="R103" t="str">
            <v/>
          </cell>
          <cell r="S103" t="str">
            <v/>
          </cell>
        </row>
        <row r="104">
          <cell r="N104" t="str">
            <v/>
          </cell>
          <cell r="O104" t="str">
            <v/>
          </cell>
          <cell r="P104" t="str">
            <v/>
          </cell>
          <cell r="Q104" t="str">
            <v/>
          </cell>
          <cell r="R104" t="str">
            <v/>
          </cell>
          <cell r="S104" t="str">
            <v/>
          </cell>
        </row>
        <row r="105">
          <cell r="N105" t="str">
            <v/>
          </cell>
          <cell r="O105" t="str">
            <v/>
          </cell>
          <cell r="P105" t="str">
            <v/>
          </cell>
          <cell r="Q105" t="str">
            <v/>
          </cell>
          <cell r="R105" t="str">
            <v/>
          </cell>
          <cell r="S105" t="str">
            <v/>
          </cell>
        </row>
        <row r="106">
          <cell r="N106" t="str">
            <v/>
          </cell>
          <cell r="O106" t="str">
            <v/>
          </cell>
          <cell r="P106" t="str">
            <v/>
          </cell>
          <cell r="Q106" t="str">
            <v/>
          </cell>
          <cell r="R106" t="str">
            <v/>
          </cell>
          <cell r="S106" t="str">
            <v/>
          </cell>
        </row>
        <row r="107">
          <cell r="N107" t="str">
            <v/>
          </cell>
          <cell r="O107" t="str">
            <v/>
          </cell>
          <cell r="P107" t="str">
            <v/>
          </cell>
          <cell r="Q107" t="str">
            <v/>
          </cell>
          <cell r="R107" t="str">
            <v/>
          </cell>
          <cell r="S107" t="str">
            <v/>
          </cell>
        </row>
        <row r="108">
          <cell r="N108" t="str">
            <v/>
          </cell>
          <cell r="O108" t="str">
            <v/>
          </cell>
          <cell r="P108" t="str">
            <v/>
          </cell>
          <cell r="Q108" t="str">
            <v/>
          </cell>
          <cell r="R108" t="str">
            <v/>
          </cell>
          <cell r="S108" t="str">
            <v/>
          </cell>
        </row>
        <row r="109">
          <cell r="N109" t="str">
            <v/>
          </cell>
          <cell r="O109" t="str">
            <v/>
          </cell>
          <cell r="P109" t="str">
            <v/>
          </cell>
          <cell r="Q109" t="str">
            <v/>
          </cell>
          <cell r="R109" t="str">
            <v/>
          </cell>
          <cell r="S109" t="str">
            <v/>
          </cell>
        </row>
        <row r="110">
          <cell r="N110" t="str">
            <v/>
          </cell>
          <cell r="O110" t="str">
            <v/>
          </cell>
          <cell r="P110" t="str">
            <v/>
          </cell>
          <cell r="Q110" t="str">
            <v/>
          </cell>
          <cell r="R110" t="str">
            <v/>
          </cell>
          <cell r="S110" t="str">
            <v/>
          </cell>
        </row>
        <row r="111">
          <cell r="N111" t="str">
            <v/>
          </cell>
          <cell r="O111" t="str">
            <v/>
          </cell>
          <cell r="P111" t="str">
            <v/>
          </cell>
          <cell r="Q111" t="str">
            <v/>
          </cell>
          <cell r="R111" t="str">
            <v/>
          </cell>
          <cell r="S111" t="str">
            <v/>
          </cell>
        </row>
        <row r="112">
          <cell r="N112" t="str">
            <v/>
          </cell>
          <cell r="O112" t="str">
            <v/>
          </cell>
          <cell r="P112" t="str">
            <v/>
          </cell>
          <cell r="Q112" t="str">
            <v/>
          </cell>
          <cell r="R112" t="str">
            <v/>
          </cell>
          <cell r="S112" t="str">
            <v/>
          </cell>
        </row>
        <row r="113">
          <cell r="N113" t="str">
            <v/>
          </cell>
          <cell r="O113" t="str">
            <v/>
          </cell>
          <cell r="P113" t="str">
            <v/>
          </cell>
          <cell r="Q113" t="str">
            <v/>
          </cell>
          <cell r="R113" t="str">
            <v/>
          </cell>
          <cell r="S113" t="str">
            <v/>
          </cell>
        </row>
        <row r="114">
          <cell r="N114" t="str">
            <v/>
          </cell>
          <cell r="O114" t="str">
            <v/>
          </cell>
          <cell r="P114" t="str">
            <v/>
          </cell>
          <cell r="Q114" t="str">
            <v/>
          </cell>
          <cell r="R114" t="str">
            <v/>
          </cell>
          <cell r="S114" t="str">
            <v/>
          </cell>
        </row>
        <row r="115">
          <cell r="N115" t="str">
            <v/>
          </cell>
          <cell r="O115" t="str">
            <v/>
          </cell>
          <cell r="P115" t="str">
            <v/>
          </cell>
          <cell r="Q115" t="str">
            <v/>
          </cell>
          <cell r="R115" t="str">
            <v/>
          </cell>
          <cell r="S115" t="str">
            <v/>
          </cell>
        </row>
        <row r="116">
          <cell r="N116" t="str">
            <v/>
          </cell>
          <cell r="O116" t="str">
            <v/>
          </cell>
          <cell r="P116" t="str">
            <v/>
          </cell>
          <cell r="Q116" t="str">
            <v/>
          </cell>
          <cell r="R116" t="str">
            <v/>
          </cell>
          <cell r="S116" t="str">
            <v/>
          </cell>
        </row>
        <row r="117">
          <cell r="N117" t="str">
            <v/>
          </cell>
          <cell r="O117" t="str">
            <v/>
          </cell>
          <cell r="P117" t="str">
            <v/>
          </cell>
          <cell r="Q117" t="str">
            <v/>
          </cell>
          <cell r="R117" t="str">
            <v/>
          </cell>
          <cell r="S117" t="str">
            <v/>
          </cell>
        </row>
        <row r="118">
          <cell r="N118" t="str">
            <v/>
          </cell>
          <cell r="O118" t="str">
            <v/>
          </cell>
          <cell r="P118" t="str">
            <v/>
          </cell>
          <cell r="Q118" t="str">
            <v/>
          </cell>
          <cell r="R118" t="str">
            <v/>
          </cell>
          <cell r="S118" t="str">
            <v/>
          </cell>
        </row>
        <row r="119">
          <cell r="N119" t="str">
            <v/>
          </cell>
          <cell r="O119" t="str">
            <v/>
          </cell>
          <cell r="P119" t="str">
            <v/>
          </cell>
          <cell r="Q119" t="str">
            <v/>
          </cell>
          <cell r="R119" t="str">
            <v/>
          </cell>
          <cell r="S119" t="str">
            <v/>
          </cell>
        </row>
        <row r="120">
          <cell r="N120" t="str">
            <v/>
          </cell>
          <cell r="O120" t="str">
            <v/>
          </cell>
          <cell r="P120" t="str">
            <v/>
          </cell>
          <cell r="Q120" t="str">
            <v/>
          </cell>
          <cell r="R120" t="str">
            <v/>
          </cell>
          <cell r="S120" t="str">
            <v/>
          </cell>
        </row>
        <row r="121">
          <cell r="N121" t="str">
            <v/>
          </cell>
          <cell r="O121" t="str">
            <v/>
          </cell>
          <cell r="P121" t="str">
            <v/>
          </cell>
          <cell r="Q121" t="str">
            <v/>
          </cell>
          <cell r="R121" t="str">
            <v/>
          </cell>
          <cell r="S121" t="str">
            <v/>
          </cell>
        </row>
        <row r="122">
          <cell r="N122" t="str">
            <v/>
          </cell>
          <cell r="O122" t="str">
            <v/>
          </cell>
          <cell r="P122" t="str">
            <v/>
          </cell>
          <cell r="Q122" t="str">
            <v/>
          </cell>
          <cell r="R122" t="str">
            <v/>
          </cell>
          <cell r="S122" t="str">
            <v/>
          </cell>
        </row>
        <row r="123">
          <cell r="N123" t="str">
            <v/>
          </cell>
          <cell r="O123" t="str">
            <v/>
          </cell>
          <cell r="P123" t="str">
            <v/>
          </cell>
          <cell r="Q123" t="str">
            <v/>
          </cell>
          <cell r="R123" t="str">
            <v/>
          </cell>
          <cell r="S123" t="str">
            <v/>
          </cell>
        </row>
        <row r="124">
          <cell r="N124" t="str">
            <v/>
          </cell>
          <cell r="O124" t="str">
            <v/>
          </cell>
          <cell r="P124" t="str">
            <v/>
          </cell>
          <cell r="Q124" t="str">
            <v/>
          </cell>
          <cell r="R124" t="str">
            <v/>
          </cell>
          <cell r="S124" t="str">
            <v/>
          </cell>
        </row>
        <row r="125">
          <cell r="N125" t="str">
            <v/>
          </cell>
          <cell r="O125" t="str">
            <v/>
          </cell>
          <cell r="P125" t="str">
            <v/>
          </cell>
          <cell r="Q125" t="str">
            <v/>
          </cell>
          <cell r="R125" t="str">
            <v/>
          </cell>
          <cell r="S125" t="str">
            <v/>
          </cell>
        </row>
        <row r="126">
          <cell r="N126" t="str">
            <v/>
          </cell>
          <cell r="O126" t="str">
            <v/>
          </cell>
          <cell r="P126" t="str">
            <v/>
          </cell>
          <cell r="Q126" t="str">
            <v/>
          </cell>
          <cell r="R126" t="str">
            <v/>
          </cell>
          <cell r="S126" t="str">
            <v/>
          </cell>
        </row>
        <row r="127">
          <cell r="N127" t="str">
            <v/>
          </cell>
          <cell r="O127" t="str">
            <v/>
          </cell>
          <cell r="P127" t="str">
            <v/>
          </cell>
          <cell r="Q127" t="str">
            <v/>
          </cell>
          <cell r="R127" t="str">
            <v/>
          </cell>
          <cell r="S127" t="str">
            <v/>
          </cell>
        </row>
        <row r="128">
          <cell r="N128" t="str">
            <v/>
          </cell>
          <cell r="O128" t="str">
            <v/>
          </cell>
          <cell r="P128" t="str">
            <v/>
          </cell>
          <cell r="Q128" t="str">
            <v/>
          </cell>
          <cell r="R128" t="str">
            <v/>
          </cell>
          <cell r="S128" t="str">
            <v/>
          </cell>
        </row>
        <row r="129">
          <cell r="N129" t="str">
            <v/>
          </cell>
          <cell r="O129" t="str">
            <v/>
          </cell>
          <cell r="P129" t="str">
            <v/>
          </cell>
          <cell r="Q129" t="str">
            <v/>
          </cell>
          <cell r="R129" t="str">
            <v/>
          </cell>
          <cell r="S129" t="str">
            <v/>
          </cell>
        </row>
        <row r="130">
          <cell r="N130" t="str">
            <v/>
          </cell>
          <cell r="O130" t="str">
            <v/>
          </cell>
          <cell r="P130" t="str">
            <v/>
          </cell>
          <cell r="Q130" t="str">
            <v/>
          </cell>
          <cell r="R130" t="str">
            <v/>
          </cell>
          <cell r="S130" t="str">
            <v/>
          </cell>
        </row>
        <row r="131">
          <cell r="N131" t="str">
            <v/>
          </cell>
          <cell r="O131" t="str">
            <v/>
          </cell>
          <cell r="P131" t="str">
            <v/>
          </cell>
          <cell r="Q131" t="str">
            <v/>
          </cell>
          <cell r="R131" t="str">
            <v/>
          </cell>
          <cell r="S131" t="str">
            <v/>
          </cell>
        </row>
        <row r="132">
          <cell r="N132" t="str">
            <v/>
          </cell>
          <cell r="O132" t="str">
            <v/>
          </cell>
          <cell r="P132" t="str">
            <v/>
          </cell>
          <cell r="Q132" t="str">
            <v/>
          </cell>
          <cell r="R132" t="str">
            <v/>
          </cell>
          <cell r="S132" t="str">
            <v/>
          </cell>
        </row>
        <row r="133">
          <cell r="N133" t="str">
            <v/>
          </cell>
          <cell r="O133" t="str">
            <v/>
          </cell>
          <cell r="P133" t="str">
            <v/>
          </cell>
          <cell r="Q133" t="str">
            <v/>
          </cell>
          <cell r="R133" t="str">
            <v/>
          </cell>
          <cell r="S133" t="str">
            <v/>
          </cell>
        </row>
        <row r="134">
          <cell r="N134" t="str">
            <v/>
          </cell>
          <cell r="O134" t="str">
            <v/>
          </cell>
          <cell r="P134" t="str">
            <v/>
          </cell>
          <cell r="Q134" t="str">
            <v/>
          </cell>
          <cell r="R134" t="str">
            <v/>
          </cell>
          <cell r="S134" t="str">
            <v/>
          </cell>
        </row>
        <row r="135">
          <cell r="N135" t="str">
            <v/>
          </cell>
          <cell r="O135" t="str">
            <v/>
          </cell>
          <cell r="P135" t="str">
            <v/>
          </cell>
          <cell r="Q135" t="str">
            <v/>
          </cell>
          <cell r="R135" t="str">
            <v/>
          </cell>
          <cell r="S135" t="str">
            <v/>
          </cell>
        </row>
        <row r="136">
          <cell r="N136" t="str">
            <v/>
          </cell>
          <cell r="O136" t="str">
            <v/>
          </cell>
          <cell r="P136" t="str">
            <v/>
          </cell>
          <cell r="Q136" t="str">
            <v/>
          </cell>
          <cell r="R136" t="str">
            <v/>
          </cell>
          <cell r="S136" t="str">
            <v/>
          </cell>
        </row>
        <row r="137">
          <cell r="N137" t="str">
            <v/>
          </cell>
          <cell r="O137" t="str">
            <v/>
          </cell>
          <cell r="P137" t="str">
            <v/>
          </cell>
          <cell r="Q137" t="str">
            <v/>
          </cell>
          <cell r="R137" t="str">
            <v/>
          </cell>
          <cell r="S137" t="str">
            <v/>
          </cell>
        </row>
        <row r="138">
          <cell r="N138" t="str">
            <v/>
          </cell>
          <cell r="O138" t="str">
            <v/>
          </cell>
          <cell r="P138" t="str">
            <v/>
          </cell>
          <cell r="Q138" t="str">
            <v/>
          </cell>
          <cell r="R138" t="str">
            <v/>
          </cell>
          <cell r="S138" t="str">
            <v/>
          </cell>
        </row>
        <row r="139">
          <cell r="N139" t="str">
            <v/>
          </cell>
          <cell r="O139" t="str">
            <v/>
          </cell>
          <cell r="P139" t="str">
            <v/>
          </cell>
          <cell r="Q139" t="str">
            <v/>
          </cell>
          <cell r="R139" t="str">
            <v/>
          </cell>
          <cell r="S139" t="str">
            <v/>
          </cell>
        </row>
        <row r="140">
          <cell r="N140" t="str">
            <v/>
          </cell>
          <cell r="O140" t="str">
            <v/>
          </cell>
          <cell r="P140" t="str">
            <v/>
          </cell>
          <cell r="Q140" t="str">
            <v/>
          </cell>
          <cell r="R140" t="str">
            <v/>
          </cell>
          <cell r="S140" t="str">
            <v/>
          </cell>
        </row>
        <row r="141">
          <cell r="N141" t="str">
            <v/>
          </cell>
          <cell r="O141" t="str">
            <v/>
          </cell>
          <cell r="P141" t="str">
            <v/>
          </cell>
          <cell r="Q141" t="str">
            <v/>
          </cell>
          <cell r="R141" t="str">
            <v/>
          </cell>
          <cell r="S141" t="str">
            <v/>
          </cell>
        </row>
        <row r="142">
          <cell r="N142" t="str">
            <v/>
          </cell>
          <cell r="O142" t="str">
            <v/>
          </cell>
          <cell r="P142" t="str">
            <v/>
          </cell>
          <cell r="Q142" t="str">
            <v/>
          </cell>
          <cell r="R142" t="str">
            <v/>
          </cell>
          <cell r="S142" t="str">
            <v/>
          </cell>
        </row>
        <row r="143">
          <cell r="N143" t="str">
            <v/>
          </cell>
          <cell r="O143" t="str">
            <v/>
          </cell>
          <cell r="P143" t="str">
            <v/>
          </cell>
          <cell r="Q143" t="str">
            <v/>
          </cell>
          <cell r="R143" t="str">
            <v/>
          </cell>
          <cell r="S143" t="str">
            <v/>
          </cell>
        </row>
        <row r="144">
          <cell r="N144" t="str">
            <v/>
          </cell>
          <cell r="O144" t="str">
            <v/>
          </cell>
          <cell r="P144" t="str">
            <v/>
          </cell>
          <cell r="Q144" t="str">
            <v/>
          </cell>
          <cell r="R144" t="str">
            <v/>
          </cell>
          <cell r="S144" t="str">
            <v/>
          </cell>
        </row>
      </sheetData>
      <sheetData sheetId="4">
        <row r="7">
          <cell r="D7" t="str">
            <v>Company Name</v>
          </cell>
          <cell r="E7" t="str">
            <v>Month/ Year 
of Exit</v>
          </cell>
          <cell r="F7" t="str">
            <v>Total Company Valuation at Exit</v>
          </cell>
          <cell r="G7" t="str">
            <v>Type of Exit</v>
          </cell>
          <cell r="H7" t="str">
            <v>Class</v>
          </cell>
          <cell r="I7" t="str">
            <v>Nature of Proceeds</v>
          </cell>
          <cell r="J7" t="str">
            <v>Cost Basis of Exit Proceeds ($)</v>
          </cell>
          <cell r="K7" t="str">
            <v>Cash Proceeds ($)</v>
          </cell>
          <cell r="L7" t="str">
            <v>Value of Non-cash Proceeds ($)</v>
          </cell>
          <cell r="M7" t="str">
            <v>Total</v>
          </cell>
          <cell r="N7" t="str">
            <v>Realized Gains (Losses) from Exit</v>
          </cell>
          <cell r="O7" t="str">
            <v>Multiple of Cost</v>
          </cell>
          <cell r="P7" t="str">
            <v>Stage of Company</v>
          </cell>
          <cell r="Q7" t="str">
            <v>State of Company's Primary Offices</v>
          </cell>
          <cell r="R7" t="str">
            <v>Region of Company's Primary Offices</v>
          </cell>
          <cell r="S7" t="str">
            <v>Industry</v>
          </cell>
          <cell r="T7" t="str">
            <v>Fund Lead  Status</v>
          </cell>
          <cell r="U7" t="str">
            <v>Year of Exit</v>
          </cell>
        </row>
        <row r="8">
          <cell r="M8">
            <v>0</v>
          </cell>
          <cell r="N8">
            <v>0</v>
          </cell>
          <cell r="O8" t="str">
            <v/>
          </cell>
          <cell r="P8" t="str">
            <v/>
          </cell>
          <cell r="Q8" t="str">
            <v/>
          </cell>
          <cell r="R8" t="str">
            <v/>
          </cell>
          <cell r="S8" t="str">
            <v/>
          </cell>
          <cell r="T8" t="str">
            <v/>
          </cell>
          <cell r="U8" t="str">
            <v/>
          </cell>
        </row>
        <row r="9">
          <cell r="M9">
            <v>0</v>
          </cell>
          <cell r="N9">
            <v>0</v>
          </cell>
          <cell r="O9" t="str">
            <v/>
          </cell>
          <cell r="P9" t="str">
            <v/>
          </cell>
          <cell r="Q9" t="str">
            <v/>
          </cell>
          <cell r="R9" t="str">
            <v/>
          </cell>
          <cell r="S9" t="str">
            <v/>
          </cell>
          <cell r="T9" t="str">
            <v/>
          </cell>
          <cell r="U9" t="str">
            <v/>
          </cell>
        </row>
        <row r="10">
          <cell r="M10">
            <v>0</v>
          </cell>
          <cell r="N10">
            <v>0</v>
          </cell>
          <cell r="O10" t="str">
            <v/>
          </cell>
          <cell r="P10" t="str">
            <v/>
          </cell>
          <cell r="Q10" t="str">
            <v/>
          </cell>
          <cell r="R10" t="str">
            <v/>
          </cell>
          <cell r="S10" t="str">
            <v/>
          </cell>
          <cell r="T10" t="str">
            <v/>
          </cell>
          <cell r="U10" t="str">
            <v/>
          </cell>
        </row>
        <row r="11">
          <cell r="M11">
            <v>0</v>
          </cell>
          <cell r="N11">
            <v>0</v>
          </cell>
          <cell r="O11" t="str">
            <v/>
          </cell>
          <cell r="P11" t="str">
            <v/>
          </cell>
          <cell r="Q11" t="str">
            <v/>
          </cell>
          <cell r="R11" t="str">
            <v/>
          </cell>
          <cell r="S11" t="str">
            <v/>
          </cell>
          <cell r="T11" t="str">
            <v/>
          </cell>
          <cell r="U11" t="str">
            <v/>
          </cell>
        </row>
        <row r="12">
          <cell r="M12">
            <v>0</v>
          </cell>
          <cell r="N12">
            <v>0</v>
          </cell>
          <cell r="O12" t="str">
            <v/>
          </cell>
          <cell r="P12" t="str">
            <v/>
          </cell>
          <cell r="Q12" t="str">
            <v/>
          </cell>
          <cell r="R12" t="str">
            <v/>
          </cell>
          <cell r="S12" t="str">
            <v/>
          </cell>
          <cell r="T12" t="str">
            <v/>
          </cell>
          <cell r="U12" t="str">
            <v/>
          </cell>
        </row>
        <row r="13">
          <cell r="M13">
            <v>0</v>
          </cell>
          <cell r="N13">
            <v>0</v>
          </cell>
          <cell r="O13" t="str">
            <v/>
          </cell>
          <cell r="P13" t="str">
            <v/>
          </cell>
          <cell r="Q13" t="str">
            <v/>
          </cell>
          <cell r="R13" t="str">
            <v/>
          </cell>
          <cell r="S13" t="str">
            <v/>
          </cell>
          <cell r="T13" t="str">
            <v/>
          </cell>
          <cell r="U13" t="str">
            <v/>
          </cell>
        </row>
        <row r="14">
          <cell r="M14">
            <v>0</v>
          </cell>
          <cell r="N14">
            <v>0</v>
          </cell>
          <cell r="O14" t="str">
            <v/>
          </cell>
          <cell r="P14" t="str">
            <v/>
          </cell>
          <cell r="Q14" t="str">
            <v/>
          </cell>
          <cell r="R14" t="str">
            <v/>
          </cell>
          <cell r="S14" t="str">
            <v/>
          </cell>
          <cell r="T14" t="str">
            <v/>
          </cell>
          <cell r="U14" t="str">
            <v/>
          </cell>
        </row>
        <row r="15">
          <cell r="M15">
            <v>0</v>
          </cell>
          <cell r="N15">
            <v>0</v>
          </cell>
          <cell r="O15" t="str">
            <v/>
          </cell>
          <cell r="P15" t="str">
            <v/>
          </cell>
          <cell r="Q15" t="str">
            <v/>
          </cell>
          <cell r="R15" t="str">
            <v/>
          </cell>
          <cell r="S15" t="str">
            <v/>
          </cell>
          <cell r="T15" t="str">
            <v/>
          </cell>
          <cell r="U15" t="str">
            <v/>
          </cell>
        </row>
        <row r="16">
          <cell r="M16">
            <v>0</v>
          </cell>
          <cell r="N16">
            <v>0</v>
          </cell>
          <cell r="O16" t="str">
            <v/>
          </cell>
          <cell r="P16" t="str">
            <v/>
          </cell>
          <cell r="Q16" t="str">
            <v/>
          </cell>
          <cell r="R16" t="str">
            <v/>
          </cell>
          <cell r="S16" t="str">
            <v/>
          </cell>
          <cell r="T16" t="str">
            <v/>
          </cell>
          <cell r="U16" t="str">
            <v/>
          </cell>
        </row>
        <row r="17">
          <cell r="M17">
            <v>0</v>
          </cell>
          <cell r="N17">
            <v>0</v>
          </cell>
          <cell r="O17" t="str">
            <v/>
          </cell>
          <cell r="P17" t="str">
            <v/>
          </cell>
          <cell r="Q17" t="str">
            <v/>
          </cell>
          <cell r="R17" t="str">
            <v/>
          </cell>
          <cell r="S17" t="str">
            <v/>
          </cell>
          <cell r="T17" t="str">
            <v/>
          </cell>
          <cell r="U17" t="str">
            <v/>
          </cell>
        </row>
        <row r="18">
          <cell r="M18">
            <v>0</v>
          </cell>
          <cell r="N18">
            <v>0</v>
          </cell>
          <cell r="O18" t="str">
            <v/>
          </cell>
          <cell r="P18" t="str">
            <v/>
          </cell>
          <cell r="Q18" t="str">
            <v/>
          </cell>
          <cell r="R18" t="str">
            <v/>
          </cell>
          <cell r="S18" t="str">
            <v/>
          </cell>
          <cell r="T18" t="str">
            <v/>
          </cell>
          <cell r="U18" t="str">
            <v/>
          </cell>
        </row>
        <row r="19">
          <cell r="M19">
            <v>0</v>
          </cell>
          <cell r="N19">
            <v>0</v>
          </cell>
          <cell r="O19" t="str">
            <v/>
          </cell>
          <cell r="P19" t="str">
            <v/>
          </cell>
          <cell r="Q19" t="str">
            <v/>
          </cell>
          <cell r="R19" t="str">
            <v/>
          </cell>
          <cell r="S19" t="str">
            <v/>
          </cell>
          <cell r="T19" t="str">
            <v/>
          </cell>
          <cell r="U19" t="str">
            <v/>
          </cell>
        </row>
        <row r="20">
          <cell r="M20">
            <v>0</v>
          </cell>
          <cell r="N20">
            <v>0</v>
          </cell>
          <cell r="O20" t="str">
            <v/>
          </cell>
          <cell r="P20" t="str">
            <v/>
          </cell>
          <cell r="Q20" t="str">
            <v/>
          </cell>
          <cell r="R20" t="str">
            <v/>
          </cell>
          <cell r="S20" t="str">
            <v/>
          </cell>
          <cell r="T20" t="str">
            <v/>
          </cell>
          <cell r="U20" t="str">
            <v/>
          </cell>
        </row>
        <row r="21">
          <cell r="M21">
            <v>0</v>
          </cell>
          <cell r="N21">
            <v>0</v>
          </cell>
          <cell r="O21" t="str">
            <v/>
          </cell>
          <cell r="P21" t="str">
            <v/>
          </cell>
          <cell r="Q21" t="str">
            <v/>
          </cell>
          <cell r="R21" t="str">
            <v/>
          </cell>
          <cell r="S21" t="str">
            <v/>
          </cell>
          <cell r="T21" t="str">
            <v/>
          </cell>
          <cell r="U21" t="str">
            <v/>
          </cell>
        </row>
        <row r="22">
          <cell r="M22">
            <v>0</v>
          </cell>
          <cell r="N22">
            <v>0</v>
          </cell>
          <cell r="O22" t="str">
            <v/>
          </cell>
          <cell r="P22" t="str">
            <v/>
          </cell>
          <cell r="Q22" t="str">
            <v/>
          </cell>
          <cell r="R22" t="str">
            <v/>
          </cell>
          <cell r="S22" t="str">
            <v/>
          </cell>
          <cell r="T22" t="str">
            <v/>
          </cell>
          <cell r="U22" t="str">
            <v/>
          </cell>
        </row>
        <row r="23">
          <cell r="M23">
            <v>0</v>
          </cell>
          <cell r="N23">
            <v>0</v>
          </cell>
          <cell r="O23" t="str">
            <v/>
          </cell>
          <cell r="P23" t="str">
            <v/>
          </cell>
          <cell r="Q23" t="str">
            <v/>
          </cell>
          <cell r="R23" t="str">
            <v/>
          </cell>
          <cell r="S23" t="str">
            <v/>
          </cell>
          <cell r="T23" t="str">
            <v/>
          </cell>
          <cell r="U23" t="str">
            <v/>
          </cell>
        </row>
        <row r="24">
          <cell r="M24">
            <v>0</v>
          </cell>
          <cell r="N24">
            <v>0</v>
          </cell>
          <cell r="O24" t="str">
            <v/>
          </cell>
          <cell r="P24" t="str">
            <v/>
          </cell>
          <cell r="Q24" t="str">
            <v/>
          </cell>
          <cell r="R24" t="str">
            <v/>
          </cell>
          <cell r="S24" t="str">
            <v/>
          </cell>
          <cell r="T24" t="str">
            <v/>
          </cell>
          <cell r="U24" t="str">
            <v/>
          </cell>
        </row>
        <row r="25">
          <cell r="M25">
            <v>0</v>
          </cell>
          <cell r="N25">
            <v>0</v>
          </cell>
          <cell r="O25" t="str">
            <v/>
          </cell>
          <cell r="P25" t="str">
            <v/>
          </cell>
          <cell r="Q25" t="str">
            <v/>
          </cell>
          <cell r="R25" t="str">
            <v/>
          </cell>
          <cell r="S25" t="str">
            <v/>
          </cell>
          <cell r="T25" t="str">
            <v/>
          </cell>
          <cell r="U25" t="str">
            <v/>
          </cell>
        </row>
        <row r="26">
          <cell r="M26">
            <v>0</v>
          </cell>
          <cell r="N26">
            <v>0</v>
          </cell>
          <cell r="O26" t="str">
            <v/>
          </cell>
          <cell r="P26" t="str">
            <v/>
          </cell>
          <cell r="Q26" t="str">
            <v/>
          </cell>
          <cell r="R26" t="str">
            <v/>
          </cell>
          <cell r="S26" t="str">
            <v/>
          </cell>
          <cell r="T26" t="str">
            <v/>
          </cell>
          <cell r="U26" t="str">
            <v/>
          </cell>
        </row>
        <row r="27">
          <cell r="M27">
            <v>0</v>
          </cell>
          <cell r="N27">
            <v>0</v>
          </cell>
          <cell r="O27" t="str">
            <v/>
          </cell>
          <cell r="P27" t="str">
            <v/>
          </cell>
          <cell r="Q27" t="str">
            <v/>
          </cell>
          <cell r="R27" t="str">
            <v/>
          </cell>
          <cell r="S27" t="str">
            <v/>
          </cell>
          <cell r="T27" t="str">
            <v/>
          </cell>
          <cell r="U27" t="str">
            <v/>
          </cell>
        </row>
        <row r="28">
          <cell r="M28">
            <v>0</v>
          </cell>
          <cell r="N28">
            <v>0</v>
          </cell>
          <cell r="O28" t="str">
            <v/>
          </cell>
          <cell r="P28" t="str">
            <v/>
          </cell>
          <cell r="Q28" t="str">
            <v/>
          </cell>
          <cell r="R28" t="str">
            <v/>
          </cell>
          <cell r="S28" t="str">
            <v/>
          </cell>
          <cell r="T28" t="str">
            <v/>
          </cell>
          <cell r="U28" t="str">
            <v/>
          </cell>
        </row>
        <row r="29">
          <cell r="M29">
            <v>0</v>
          </cell>
          <cell r="N29">
            <v>0</v>
          </cell>
          <cell r="O29" t="str">
            <v/>
          </cell>
          <cell r="P29" t="str">
            <v/>
          </cell>
          <cell r="Q29" t="str">
            <v/>
          </cell>
          <cell r="R29" t="str">
            <v/>
          </cell>
          <cell r="S29" t="str">
            <v/>
          </cell>
          <cell r="T29" t="str">
            <v/>
          </cell>
          <cell r="U29" t="str">
            <v/>
          </cell>
        </row>
        <row r="30">
          <cell r="M30">
            <v>0</v>
          </cell>
          <cell r="N30">
            <v>0</v>
          </cell>
          <cell r="O30" t="str">
            <v/>
          </cell>
          <cell r="P30" t="str">
            <v/>
          </cell>
          <cell r="Q30" t="str">
            <v/>
          </cell>
          <cell r="R30" t="str">
            <v/>
          </cell>
          <cell r="S30" t="str">
            <v/>
          </cell>
          <cell r="T30" t="str">
            <v/>
          </cell>
          <cell r="U30" t="str">
            <v/>
          </cell>
        </row>
        <row r="31">
          <cell r="M31">
            <v>0</v>
          </cell>
          <cell r="N31">
            <v>0</v>
          </cell>
          <cell r="O31" t="str">
            <v/>
          </cell>
          <cell r="P31" t="str">
            <v/>
          </cell>
          <cell r="Q31" t="str">
            <v/>
          </cell>
          <cell r="R31" t="str">
            <v/>
          </cell>
          <cell r="S31" t="str">
            <v/>
          </cell>
          <cell r="T31" t="str">
            <v/>
          </cell>
          <cell r="U31" t="str">
            <v/>
          </cell>
        </row>
        <row r="32">
          <cell r="M32">
            <v>0</v>
          </cell>
          <cell r="N32">
            <v>0</v>
          </cell>
          <cell r="O32" t="str">
            <v/>
          </cell>
          <cell r="P32" t="str">
            <v/>
          </cell>
          <cell r="Q32" t="str">
            <v/>
          </cell>
          <cell r="R32" t="str">
            <v/>
          </cell>
          <cell r="S32" t="str">
            <v/>
          </cell>
          <cell r="T32" t="str">
            <v/>
          </cell>
          <cell r="U32" t="str">
            <v/>
          </cell>
        </row>
        <row r="33">
          <cell r="M33">
            <v>0</v>
          </cell>
          <cell r="N33">
            <v>0</v>
          </cell>
          <cell r="O33" t="str">
            <v/>
          </cell>
          <cell r="P33" t="str">
            <v/>
          </cell>
          <cell r="Q33" t="str">
            <v/>
          </cell>
          <cell r="R33" t="str">
            <v/>
          </cell>
          <cell r="S33" t="str">
            <v/>
          </cell>
          <cell r="T33" t="str">
            <v/>
          </cell>
          <cell r="U33" t="str">
            <v/>
          </cell>
        </row>
        <row r="34">
          <cell r="M34">
            <v>0</v>
          </cell>
          <cell r="N34">
            <v>0</v>
          </cell>
          <cell r="O34" t="str">
            <v/>
          </cell>
          <cell r="P34" t="str">
            <v/>
          </cell>
          <cell r="Q34" t="str">
            <v/>
          </cell>
          <cell r="R34" t="str">
            <v/>
          </cell>
          <cell r="S34" t="str">
            <v/>
          </cell>
          <cell r="T34" t="str">
            <v/>
          </cell>
          <cell r="U34" t="str">
            <v/>
          </cell>
        </row>
        <row r="35">
          <cell r="M35">
            <v>0</v>
          </cell>
          <cell r="N35">
            <v>0</v>
          </cell>
          <cell r="O35" t="str">
            <v/>
          </cell>
          <cell r="P35" t="str">
            <v/>
          </cell>
          <cell r="Q35" t="str">
            <v/>
          </cell>
          <cell r="R35" t="str">
            <v/>
          </cell>
          <cell r="S35" t="str">
            <v/>
          </cell>
          <cell r="T35" t="str">
            <v/>
          </cell>
          <cell r="U35" t="str">
            <v/>
          </cell>
        </row>
        <row r="36">
          <cell r="M36">
            <v>0</v>
          </cell>
          <cell r="N36">
            <v>0</v>
          </cell>
          <cell r="O36" t="str">
            <v/>
          </cell>
          <cell r="P36" t="str">
            <v/>
          </cell>
          <cell r="Q36" t="str">
            <v/>
          </cell>
          <cell r="R36" t="str">
            <v/>
          </cell>
          <cell r="S36" t="str">
            <v/>
          </cell>
          <cell r="T36" t="str">
            <v/>
          </cell>
          <cell r="U36" t="str">
            <v/>
          </cell>
        </row>
        <row r="37">
          <cell r="M37">
            <v>0</v>
          </cell>
          <cell r="N37">
            <v>0</v>
          </cell>
          <cell r="O37" t="str">
            <v/>
          </cell>
          <cell r="P37" t="str">
            <v/>
          </cell>
          <cell r="Q37" t="str">
            <v/>
          </cell>
          <cell r="R37" t="str">
            <v/>
          </cell>
          <cell r="S37" t="str">
            <v/>
          </cell>
          <cell r="T37" t="str">
            <v/>
          </cell>
          <cell r="U37" t="str">
            <v/>
          </cell>
        </row>
        <row r="38">
          <cell r="M38">
            <v>0</v>
          </cell>
          <cell r="N38">
            <v>0</v>
          </cell>
          <cell r="O38" t="str">
            <v/>
          </cell>
          <cell r="P38" t="str">
            <v/>
          </cell>
          <cell r="Q38" t="str">
            <v/>
          </cell>
          <cell r="R38" t="str">
            <v/>
          </cell>
          <cell r="S38" t="str">
            <v/>
          </cell>
          <cell r="T38" t="str">
            <v/>
          </cell>
          <cell r="U38" t="str">
            <v/>
          </cell>
        </row>
        <row r="39">
          <cell r="M39">
            <v>0</v>
          </cell>
          <cell r="N39">
            <v>0</v>
          </cell>
          <cell r="O39" t="str">
            <v/>
          </cell>
          <cell r="P39" t="str">
            <v/>
          </cell>
          <cell r="Q39" t="str">
            <v/>
          </cell>
          <cell r="R39" t="str">
            <v/>
          </cell>
          <cell r="S39" t="str">
            <v/>
          </cell>
          <cell r="T39" t="str">
            <v/>
          </cell>
          <cell r="U39" t="str">
            <v/>
          </cell>
        </row>
        <row r="40">
          <cell r="M40">
            <v>0</v>
          </cell>
          <cell r="N40">
            <v>0</v>
          </cell>
          <cell r="O40" t="str">
            <v/>
          </cell>
          <cell r="P40" t="str">
            <v/>
          </cell>
          <cell r="Q40" t="str">
            <v/>
          </cell>
          <cell r="R40" t="str">
            <v/>
          </cell>
          <cell r="S40" t="str">
            <v/>
          </cell>
          <cell r="T40" t="str">
            <v/>
          </cell>
          <cell r="U40" t="str">
            <v/>
          </cell>
        </row>
        <row r="41">
          <cell r="M41">
            <v>0</v>
          </cell>
          <cell r="N41">
            <v>0</v>
          </cell>
          <cell r="O41" t="str">
            <v/>
          </cell>
          <cell r="P41" t="str">
            <v/>
          </cell>
          <cell r="Q41" t="str">
            <v/>
          </cell>
          <cell r="R41" t="str">
            <v/>
          </cell>
          <cell r="S41" t="str">
            <v/>
          </cell>
          <cell r="T41" t="str">
            <v/>
          </cell>
          <cell r="U41" t="str">
            <v/>
          </cell>
        </row>
        <row r="42">
          <cell r="M42">
            <v>0</v>
          </cell>
          <cell r="N42">
            <v>0</v>
          </cell>
          <cell r="O42" t="str">
            <v/>
          </cell>
          <cell r="P42" t="str">
            <v/>
          </cell>
          <cell r="Q42" t="str">
            <v/>
          </cell>
          <cell r="R42" t="str">
            <v/>
          </cell>
          <cell r="S42" t="str">
            <v/>
          </cell>
          <cell r="T42" t="str">
            <v/>
          </cell>
          <cell r="U42" t="str">
            <v/>
          </cell>
        </row>
        <row r="43">
          <cell r="M43">
            <v>0</v>
          </cell>
          <cell r="N43">
            <v>0</v>
          </cell>
          <cell r="O43" t="str">
            <v/>
          </cell>
          <cell r="P43" t="str">
            <v/>
          </cell>
          <cell r="Q43" t="str">
            <v/>
          </cell>
          <cell r="R43" t="str">
            <v/>
          </cell>
          <cell r="S43" t="str">
            <v/>
          </cell>
          <cell r="T43" t="str">
            <v/>
          </cell>
          <cell r="U43" t="str">
            <v/>
          </cell>
        </row>
        <row r="44">
          <cell r="M44">
            <v>0</v>
          </cell>
          <cell r="N44">
            <v>0</v>
          </cell>
          <cell r="O44" t="str">
            <v/>
          </cell>
          <cell r="P44" t="str">
            <v/>
          </cell>
          <cell r="Q44" t="str">
            <v/>
          </cell>
          <cell r="R44" t="str">
            <v/>
          </cell>
          <cell r="S44" t="str">
            <v/>
          </cell>
          <cell r="T44" t="str">
            <v/>
          </cell>
          <cell r="U44" t="str">
            <v/>
          </cell>
        </row>
        <row r="45">
          <cell r="M45">
            <v>0</v>
          </cell>
          <cell r="N45">
            <v>0</v>
          </cell>
          <cell r="O45" t="str">
            <v/>
          </cell>
          <cell r="P45" t="str">
            <v/>
          </cell>
          <cell r="Q45" t="str">
            <v/>
          </cell>
          <cell r="R45" t="str">
            <v/>
          </cell>
          <cell r="S45" t="str">
            <v/>
          </cell>
          <cell r="T45" t="str">
            <v/>
          </cell>
          <cell r="U45" t="str">
            <v/>
          </cell>
        </row>
        <row r="46">
          <cell r="M46">
            <v>0</v>
          </cell>
          <cell r="N46">
            <v>0</v>
          </cell>
          <cell r="O46" t="str">
            <v/>
          </cell>
          <cell r="P46" t="str">
            <v/>
          </cell>
          <cell r="Q46" t="str">
            <v/>
          </cell>
          <cell r="R46" t="str">
            <v/>
          </cell>
          <cell r="S46" t="str">
            <v/>
          </cell>
          <cell r="T46" t="str">
            <v/>
          </cell>
          <cell r="U46" t="str">
            <v/>
          </cell>
        </row>
        <row r="47">
          <cell r="M47">
            <v>0</v>
          </cell>
          <cell r="N47">
            <v>0</v>
          </cell>
          <cell r="O47" t="str">
            <v/>
          </cell>
          <cell r="P47" t="str">
            <v/>
          </cell>
          <cell r="Q47" t="str">
            <v/>
          </cell>
          <cell r="R47" t="str">
            <v/>
          </cell>
          <cell r="S47" t="str">
            <v/>
          </cell>
          <cell r="T47" t="str">
            <v/>
          </cell>
          <cell r="U47" t="str">
            <v/>
          </cell>
        </row>
        <row r="48">
          <cell r="M48">
            <v>0</v>
          </cell>
          <cell r="N48">
            <v>0</v>
          </cell>
          <cell r="O48" t="str">
            <v/>
          </cell>
          <cell r="P48" t="str">
            <v/>
          </cell>
          <cell r="Q48" t="str">
            <v/>
          </cell>
          <cell r="R48" t="str">
            <v/>
          </cell>
          <cell r="S48" t="str">
            <v/>
          </cell>
          <cell r="T48" t="str">
            <v/>
          </cell>
          <cell r="U48" t="str">
            <v/>
          </cell>
        </row>
        <row r="49">
          <cell r="M49">
            <v>0</v>
          </cell>
          <cell r="N49">
            <v>0</v>
          </cell>
          <cell r="O49" t="str">
            <v/>
          </cell>
          <cell r="P49" t="str">
            <v/>
          </cell>
          <cell r="Q49" t="str">
            <v/>
          </cell>
          <cell r="R49" t="str">
            <v/>
          </cell>
          <cell r="S49" t="str">
            <v/>
          </cell>
          <cell r="T49" t="str">
            <v/>
          </cell>
          <cell r="U49" t="str">
            <v/>
          </cell>
        </row>
        <row r="50">
          <cell r="M50">
            <v>0</v>
          </cell>
          <cell r="N50">
            <v>0</v>
          </cell>
          <cell r="O50" t="str">
            <v/>
          </cell>
          <cell r="P50" t="str">
            <v/>
          </cell>
          <cell r="Q50" t="str">
            <v/>
          </cell>
          <cell r="R50" t="str">
            <v/>
          </cell>
          <cell r="S50" t="str">
            <v/>
          </cell>
          <cell r="T50" t="str">
            <v/>
          </cell>
          <cell r="U50" t="str">
            <v/>
          </cell>
        </row>
        <row r="51">
          <cell r="M51">
            <v>0</v>
          </cell>
          <cell r="N51">
            <v>0</v>
          </cell>
          <cell r="O51" t="str">
            <v/>
          </cell>
          <cell r="P51" t="str">
            <v/>
          </cell>
          <cell r="Q51" t="str">
            <v/>
          </cell>
          <cell r="R51" t="str">
            <v/>
          </cell>
          <cell r="S51" t="str">
            <v/>
          </cell>
          <cell r="T51" t="str">
            <v/>
          </cell>
          <cell r="U51" t="str">
            <v/>
          </cell>
        </row>
        <row r="52">
          <cell r="M52">
            <v>0</v>
          </cell>
          <cell r="N52">
            <v>0</v>
          </cell>
          <cell r="O52" t="str">
            <v/>
          </cell>
          <cell r="P52" t="str">
            <v/>
          </cell>
          <cell r="Q52" t="str">
            <v/>
          </cell>
          <cell r="R52" t="str">
            <v/>
          </cell>
          <cell r="S52" t="str">
            <v/>
          </cell>
          <cell r="T52" t="str">
            <v/>
          </cell>
          <cell r="U52" t="str">
            <v/>
          </cell>
        </row>
        <row r="53">
          <cell r="M53">
            <v>0</v>
          </cell>
          <cell r="N53">
            <v>0</v>
          </cell>
          <cell r="O53" t="str">
            <v/>
          </cell>
          <cell r="P53" t="str">
            <v/>
          </cell>
          <cell r="Q53" t="str">
            <v/>
          </cell>
          <cell r="R53" t="str">
            <v/>
          </cell>
          <cell r="S53" t="str">
            <v/>
          </cell>
          <cell r="T53" t="str">
            <v/>
          </cell>
          <cell r="U53" t="str">
            <v/>
          </cell>
        </row>
        <row r="54">
          <cell r="M54">
            <v>0</v>
          </cell>
          <cell r="N54">
            <v>0</v>
          </cell>
          <cell r="O54" t="str">
            <v/>
          </cell>
          <cell r="P54" t="str">
            <v/>
          </cell>
          <cell r="Q54" t="str">
            <v/>
          </cell>
          <cell r="R54" t="str">
            <v/>
          </cell>
          <cell r="S54" t="str">
            <v/>
          </cell>
          <cell r="T54" t="str">
            <v/>
          </cell>
          <cell r="U54" t="str">
            <v/>
          </cell>
        </row>
        <row r="55">
          <cell r="M55">
            <v>0</v>
          </cell>
          <cell r="N55">
            <v>0</v>
          </cell>
          <cell r="O55" t="str">
            <v/>
          </cell>
          <cell r="P55" t="str">
            <v/>
          </cell>
          <cell r="Q55" t="str">
            <v/>
          </cell>
          <cell r="R55" t="str">
            <v/>
          </cell>
          <cell r="S55" t="str">
            <v/>
          </cell>
          <cell r="T55" t="str">
            <v/>
          </cell>
          <cell r="U55" t="str">
            <v/>
          </cell>
        </row>
        <row r="56">
          <cell r="M56">
            <v>0</v>
          </cell>
          <cell r="N56">
            <v>0</v>
          </cell>
          <cell r="O56" t="str">
            <v/>
          </cell>
          <cell r="P56" t="str">
            <v/>
          </cell>
          <cell r="Q56" t="str">
            <v/>
          </cell>
          <cell r="R56" t="str">
            <v/>
          </cell>
          <cell r="S56" t="str">
            <v/>
          </cell>
          <cell r="T56" t="str">
            <v/>
          </cell>
          <cell r="U56" t="str">
            <v/>
          </cell>
        </row>
        <row r="57">
          <cell r="M57">
            <v>0</v>
          </cell>
          <cell r="N57">
            <v>0</v>
          </cell>
          <cell r="O57" t="str">
            <v/>
          </cell>
          <cell r="P57" t="str">
            <v/>
          </cell>
          <cell r="Q57" t="str">
            <v/>
          </cell>
          <cell r="R57" t="str">
            <v/>
          </cell>
          <cell r="S57" t="str">
            <v/>
          </cell>
          <cell r="T57" t="str">
            <v/>
          </cell>
          <cell r="U57" t="str">
            <v/>
          </cell>
        </row>
        <row r="58">
          <cell r="M58">
            <v>0</v>
          </cell>
          <cell r="N58">
            <v>0</v>
          </cell>
          <cell r="O58" t="str">
            <v/>
          </cell>
          <cell r="P58" t="str">
            <v/>
          </cell>
          <cell r="Q58" t="str">
            <v/>
          </cell>
          <cell r="R58" t="str">
            <v/>
          </cell>
          <cell r="S58" t="str">
            <v/>
          </cell>
          <cell r="T58" t="str">
            <v/>
          </cell>
          <cell r="U58" t="str">
            <v/>
          </cell>
        </row>
        <row r="59">
          <cell r="M59">
            <v>0</v>
          </cell>
          <cell r="N59">
            <v>0</v>
          </cell>
          <cell r="O59" t="str">
            <v/>
          </cell>
          <cell r="P59" t="str">
            <v/>
          </cell>
          <cell r="Q59" t="str">
            <v/>
          </cell>
          <cell r="R59" t="str">
            <v/>
          </cell>
          <cell r="S59" t="str">
            <v/>
          </cell>
          <cell r="T59" t="str">
            <v/>
          </cell>
          <cell r="U59" t="str">
            <v/>
          </cell>
        </row>
        <row r="60">
          <cell r="M60">
            <v>0</v>
          </cell>
          <cell r="N60">
            <v>0</v>
          </cell>
          <cell r="O60" t="str">
            <v/>
          </cell>
          <cell r="P60" t="str">
            <v/>
          </cell>
          <cell r="Q60" t="str">
            <v/>
          </cell>
          <cell r="R60" t="str">
            <v/>
          </cell>
          <cell r="S60" t="str">
            <v/>
          </cell>
          <cell r="T60" t="str">
            <v/>
          </cell>
          <cell r="U60" t="str">
            <v/>
          </cell>
        </row>
        <row r="61">
          <cell r="M61">
            <v>0</v>
          </cell>
          <cell r="N61">
            <v>0</v>
          </cell>
          <cell r="O61" t="str">
            <v/>
          </cell>
          <cell r="P61" t="str">
            <v/>
          </cell>
          <cell r="Q61" t="str">
            <v/>
          </cell>
          <cell r="R61" t="str">
            <v/>
          </cell>
          <cell r="S61" t="str">
            <v/>
          </cell>
          <cell r="T61" t="str">
            <v/>
          </cell>
          <cell r="U61" t="str">
            <v/>
          </cell>
        </row>
        <row r="62">
          <cell r="M62">
            <v>0</v>
          </cell>
          <cell r="N62">
            <v>0</v>
          </cell>
          <cell r="O62" t="str">
            <v/>
          </cell>
          <cell r="P62" t="str">
            <v/>
          </cell>
          <cell r="Q62" t="str">
            <v/>
          </cell>
          <cell r="R62" t="str">
            <v/>
          </cell>
          <cell r="S62" t="str">
            <v/>
          </cell>
          <cell r="T62" t="str">
            <v/>
          </cell>
          <cell r="U62" t="str">
            <v/>
          </cell>
        </row>
        <row r="63">
          <cell r="M63">
            <v>0</v>
          </cell>
          <cell r="N63">
            <v>0</v>
          </cell>
          <cell r="O63" t="str">
            <v/>
          </cell>
          <cell r="P63" t="str">
            <v/>
          </cell>
          <cell r="Q63" t="str">
            <v/>
          </cell>
          <cell r="R63" t="str">
            <v/>
          </cell>
          <cell r="S63" t="str">
            <v/>
          </cell>
          <cell r="T63" t="str">
            <v/>
          </cell>
          <cell r="U63" t="str">
            <v/>
          </cell>
        </row>
        <row r="64">
          <cell r="M64">
            <v>0</v>
          </cell>
          <cell r="N64">
            <v>0</v>
          </cell>
          <cell r="O64" t="str">
            <v/>
          </cell>
          <cell r="P64" t="str">
            <v/>
          </cell>
          <cell r="Q64" t="str">
            <v/>
          </cell>
          <cell r="R64" t="str">
            <v/>
          </cell>
          <cell r="S64" t="str">
            <v/>
          </cell>
          <cell r="T64" t="str">
            <v/>
          </cell>
          <cell r="U64" t="str">
            <v/>
          </cell>
        </row>
        <row r="65">
          <cell r="M65">
            <v>0</v>
          </cell>
          <cell r="N65">
            <v>0</v>
          </cell>
          <cell r="O65" t="str">
            <v/>
          </cell>
          <cell r="P65" t="str">
            <v/>
          </cell>
          <cell r="Q65" t="str">
            <v/>
          </cell>
          <cell r="R65" t="str">
            <v/>
          </cell>
          <cell r="S65" t="str">
            <v/>
          </cell>
          <cell r="T65" t="str">
            <v/>
          </cell>
          <cell r="U65" t="str">
            <v/>
          </cell>
        </row>
        <row r="66">
          <cell r="M66">
            <v>0</v>
          </cell>
          <cell r="N66">
            <v>0</v>
          </cell>
          <cell r="O66" t="str">
            <v/>
          </cell>
          <cell r="P66" t="str">
            <v/>
          </cell>
          <cell r="Q66" t="str">
            <v/>
          </cell>
          <cell r="R66" t="str">
            <v/>
          </cell>
          <cell r="S66" t="str">
            <v/>
          </cell>
          <cell r="T66" t="str">
            <v/>
          </cell>
          <cell r="U66" t="str">
            <v/>
          </cell>
        </row>
        <row r="67">
          <cell r="M67">
            <v>0</v>
          </cell>
          <cell r="N67">
            <v>0</v>
          </cell>
          <cell r="O67" t="str">
            <v/>
          </cell>
          <cell r="P67" t="str">
            <v/>
          </cell>
          <cell r="Q67" t="str">
            <v/>
          </cell>
          <cell r="R67" t="str">
            <v/>
          </cell>
          <cell r="S67" t="str">
            <v/>
          </cell>
          <cell r="T67" t="str">
            <v/>
          </cell>
          <cell r="U67" t="str">
            <v/>
          </cell>
        </row>
        <row r="68">
          <cell r="M68">
            <v>0</v>
          </cell>
          <cell r="N68">
            <v>0</v>
          </cell>
          <cell r="O68" t="str">
            <v/>
          </cell>
          <cell r="P68" t="str">
            <v/>
          </cell>
          <cell r="Q68" t="str">
            <v/>
          </cell>
          <cell r="R68" t="str">
            <v/>
          </cell>
          <cell r="S68" t="str">
            <v/>
          </cell>
          <cell r="T68" t="str">
            <v/>
          </cell>
          <cell r="U68" t="str">
            <v/>
          </cell>
        </row>
        <row r="69">
          <cell r="M69">
            <v>0</v>
          </cell>
          <cell r="N69">
            <v>0</v>
          </cell>
          <cell r="O69" t="str">
            <v/>
          </cell>
          <cell r="P69" t="str">
            <v/>
          </cell>
          <cell r="Q69" t="str">
            <v/>
          </cell>
          <cell r="R69" t="str">
            <v/>
          </cell>
          <cell r="S69" t="str">
            <v/>
          </cell>
          <cell r="T69" t="str">
            <v/>
          </cell>
          <cell r="U69" t="str">
            <v/>
          </cell>
        </row>
        <row r="70">
          <cell r="M70">
            <v>0</v>
          </cell>
          <cell r="N70">
            <v>0</v>
          </cell>
          <cell r="O70" t="str">
            <v/>
          </cell>
          <cell r="P70" t="str">
            <v/>
          </cell>
          <cell r="Q70" t="str">
            <v/>
          </cell>
          <cell r="R70" t="str">
            <v/>
          </cell>
          <cell r="S70" t="str">
            <v/>
          </cell>
          <cell r="T70" t="str">
            <v/>
          </cell>
          <cell r="U70" t="str">
            <v/>
          </cell>
        </row>
        <row r="71">
          <cell r="M71">
            <v>0</v>
          </cell>
          <cell r="N71">
            <v>0</v>
          </cell>
          <cell r="O71" t="str">
            <v/>
          </cell>
          <cell r="P71" t="str">
            <v/>
          </cell>
          <cell r="Q71" t="str">
            <v/>
          </cell>
          <cell r="R71" t="str">
            <v/>
          </cell>
          <cell r="S71" t="str">
            <v/>
          </cell>
          <cell r="T71" t="str">
            <v/>
          </cell>
          <cell r="U71" t="str">
            <v/>
          </cell>
        </row>
        <row r="72">
          <cell r="M72">
            <v>0</v>
          </cell>
          <cell r="N72">
            <v>0</v>
          </cell>
          <cell r="O72" t="str">
            <v/>
          </cell>
          <cell r="P72" t="str">
            <v/>
          </cell>
          <cell r="Q72" t="str">
            <v/>
          </cell>
          <cell r="R72" t="str">
            <v/>
          </cell>
          <cell r="S72" t="str">
            <v/>
          </cell>
          <cell r="T72" t="str">
            <v/>
          </cell>
          <cell r="U72" t="str">
            <v/>
          </cell>
        </row>
        <row r="73">
          <cell r="M73">
            <v>0</v>
          </cell>
          <cell r="N73">
            <v>0</v>
          </cell>
          <cell r="O73" t="str">
            <v/>
          </cell>
          <cell r="P73" t="str">
            <v/>
          </cell>
          <cell r="Q73" t="str">
            <v/>
          </cell>
          <cell r="R73" t="str">
            <v/>
          </cell>
          <cell r="S73" t="str">
            <v/>
          </cell>
          <cell r="T73" t="str">
            <v/>
          </cell>
          <cell r="U73" t="str">
            <v/>
          </cell>
        </row>
        <row r="74">
          <cell r="M74">
            <v>0</v>
          </cell>
          <cell r="N74">
            <v>0</v>
          </cell>
          <cell r="O74" t="str">
            <v/>
          </cell>
          <cell r="P74" t="str">
            <v/>
          </cell>
          <cell r="Q74" t="str">
            <v/>
          </cell>
          <cell r="R74" t="str">
            <v/>
          </cell>
          <cell r="S74" t="str">
            <v/>
          </cell>
          <cell r="T74" t="str">
            <v/>
          </cell>
          <cell r="U74" t="str">
            <v/>
          </cell>
        </row>
        <row r="75">
          <cell r="M75">
            <v>0</v>
          </cell>
          <cell r="N75">
            <v>0</v>
          </cell>
          <cell r="O75" t="str">
            <v/>
          </cell>
          <cell r="P75" t="str">
            <v/>
          </cell>
          <cell r="Q75" t="str">
            <v/>
          </cell>
          <cell r="R75" t="str">
            <v/>
          </cell>
          <cell r="S75" t="str">
            <v/>
          </cell>
          <cell r="T75" t="str">
            <v/>
          </cell>
          <cell r="U75" t="str">
            <v/>
          </cell>
        </row>
        <row r="76">
          <cell r="M76">
            <v>0</v>
          </cell>
          <cell r="N76">
            <v>0</v>
          </cell>
          <cell r="O76" t="str">
            <v/>
          </cell>
          <cell r="P76" t="str">
            <v/>
          </cell>
          <cell r="Q76" t="str">
            <v/>
          </cell>
          <cell r="R76" t="str">
            <v/>
          </cell>
          <cell r="S76" t="str">
            <v/>
          </cell>
          <cell r="T76" t="str">
            <v/>
          </cell>
          <cell r="U76" t="str">
            <v/>
          </cell>
        </row>
        <row r="77">
          <cell r="M77">
            <v>0</v>
          </cell>
          <cell r="N77">
            <v>0</v>
          </cell>
          <cell r="O77" t="str">
            <v/>
          </cell>
          <cell r="P77" t="str">
            <v/>
          </cell>
          <cell r="Q77" t="str">
            <v/>
          </cell>
          <cell r="R77" t="str">
            <v/>
          </cell>
          <cell r="S77" t="str">
            <v/>
          </cell>
          <cell r="T77" t="str">
            <v/>
          </cell>
          <cell r="U77" t="str">
            <v/>
          </cell>
        </row>
        <row r="78">
          <cell r="M78">
            <v>0</v>
          </cell>
          <cell r="N78">
            <v>0</v>
          </cell>
          <cell r="O78" t="str">
            <v/>
          </cell>
          <cell r="P78" t="str">
            <v/>
          </cell>
          <cell r="Q78" t="str">
            <v/>
          </cell>
          <cell r="R78" t="str">
            <v/>
          </cell>
          <cell r="S78" t="str">
            <v/>
          </cell>
          <cell r="T78" t="str">
            <v/>
          </cell>
          <cell r="U78" t="str">
            <v/>
          </cell>
        </row>
        <row r="79">
          <cell r="M79">
            <v>0</v>
          </cell>
          <cell r="N79">
            <v>0</v>
          </cell>
          <cell r="O79" t="str">
            <v/>
          </cell>
          <cell r="P79" t="str">
            <v/>
          </cell>
          <cell r="Q79" t="str">
            <v/>
          </cell>
          <cell r="R79" t="str">
            <v/>
          </cell>
          <cell r="S79" t="str">
            <v/>
          </cell>
          <cell r="T79" t="str">
            <v/>
          </cell>
          <cell r="U79" t="str">
            <v/>
          </cell>
        </row>
        <row r="80">
          <cell r="M80">
            <v>0</v>
          </cell>
          <cell r="N80">
            <v>0</v>
          </cell>
          <cell r="O80" t="str">
            <v/>
          </cell>
          <cell r="P80" t="str">
            <v/>
          </cell>
          <cell r="Q80" t="str">
            <v/>
          </cell>
          <cell r="R80" t="str">
            <v/>
          </cell>
          <cell r="S80" t="str">
            <v/>
          </cell>
          <cell r="T80" t="str">
            <v/>
          </cell>
          <cell r="U80" t="str">
            <v/>
          </cell>
        </row>
        <row r="81">
          <cell r="M81">
            <v>0</v>
          </cell>
          <cell r="N81">
            <v>0</v>
          </cell>
          <cell r="O81" t="str">
            <v/>
          </cell>
          <cell r="P81" t="str">
            <v/>
          </cell>
          <cell r="Q81" t="str">
            <v/>
          </cell>
          <cell r="R81" t="str">
            <v/>
          </cell>
          <cell r="S81" t="str">
            <v/>
          </cell>
          <cell r="T81" t="str">
            <v/>
          </cell>
          <cell r="U81" t="str">
            <v/>
          </cell>
        </row>
        <row r="82">
          <cell r="M82">
            <v>0</v>
          </cell>
          <cell r="N82">
            <v>0</v>
          </cell>
          <cell r="O82" t="str">
            <v/>
          </cell>
          <cell r="P82" t="str">
            <v/>
          </cell>
          <cell r="Q82" t="str">
            <v/>
          </cell>
          <cell r="R82" t="str">
            <v/>
          </cell>
          <cell r="S82" t="str">
            <v/>
          </cell>
          <cell r="T82" t="str">
            <v/>
          </cell>
          <cell r="U82" t="str">
            <v/>
          </cell>
        </row>
        <row r="83">
          <cell r="M83">
            <v>0</v>
          </cell>
          <cell r="N83">
            <v>0</v>
          </cell>
          <cell r="O83" t="str">
            <v/>
          </cell>
          <cell r="P83" t="str">
            <v/>
          </cell>
          <cell r="Q83" t="str">
            <v/>
          </cell>
          <cell r="R83" t="str">
            <v/>
          </cell>
          <cell r="S83" t="str">
            <v/>
          </cell>
          <cell r="T83" t="str">
            <v/>
          </cell>
          <cell r="U83" t="str">
            <v/>
          </cell>
        </row>
        <row r="84">
          <cell r="M84">
            <v>0</v>
          </cell>
          <cell r="N84">
            <v>0</v>
          </cell>
          <cell r="O84" t="str">
            <v/>
          </cell>
          <cell r="P84" t="str">
            <v/>
          </cell>
          <cell r="Q84" t="str">
            <v/>
          </cell>
          <cell r="R84" t="str">
            <v/>
          </cell>
          <cell r="S84" t="str">
            <v/>
          </cell>
          <cell r="T84" t="str">
            <v/>
          </cell>
          <cell r="U84" t="str">
            <v/>
          </cell>
        </row>
        <row r="85">
          <cell r="M85">
            <v>0</v>
          </cell>
          <cell r="N85">
            <v>0</v>
          </cell>
          <cell r="O85" t="str">
            <v/>
          </cell>
          <cell r="P85" t="str">
            <v/>
          </cell>
          <cell r="Q85" t="str">
            <v/>
          </cell>
          <cell r="R85" t="str">
            <v/>
          </cell>
          <cell r="S85" t="str">
            <v/>
          </cell>
          <cell r="T85" t="str">
            <v/>
          </cell>
          <cell r="U85" t="str">
            <v/>
          </cell>
        </row>
        <row r="86">
          <cell r="M86">
            <v>0</v>
          </cell>
          <cell r="N86">
            <v>0</v>
          </cell>
          <cell r="O86" t="str">
            <v/>
          </cell>
          <cell r="P86" t="str">
            <v/>
          </cell>
          <cell r="Q86" t="str">
            <v/>
          </cell>
          <cell r="R86" t="str">
            <v/>
          </cell>
          <cell r="S86" t="str">
            <v/>
          </cell>
          <cell r="T86" t="str">
            <v/>
          </cell>
          <cell r="U86" t="str">
            <v/>
          </cell>
        </row>
        <row r="87">
          <cell r="M87">
            <v>0</v>
          </cell>
          <cell r="N87">
            <v>0</v>
          </cell>
          <cell r="O87" t="str">
            <v/>
          </cell>
          <cell r="P87" t="str">
            <v/>
          </cell>
          <cell r="Q87" t="str">
            <v/>
          </cell>
          <cell r="R87" t="str">
            <v/>
          </cell>
          <cell r="S87" t="str">
            <v/>
          </cell>
          <cell r="T87" t="str">
            <v/>
          </cell>
          <cell r="U87" t="str">
            <v/>
          </cell>
        </row>
        <row r="88">
          <cell r="M88">
            <v>0</v>
          </cell>
          <cell r="N88">
            <v>0</v>
          </cell>
          <cell r="O88" t="str">
            <v/>
          </cell>
          <cell r="P88" t="str">
            <v/>
          </cell>
          <cell r="Q88" t="str">
            <v/>
          </cell>
          <cell r="R88" t="str">
            <v/>
          </cell>
          <cell r="S88" t="str">
            <v/>
          </cell>
          <cell r="T88" t="str">
            <v/>
          </cell>
          <cell r="U88" t="str">
            <v/>
          </cell>
        </row>
        <row r="89">
          <cell r="M89">
            <v>0</v>
          </cell>
          <cell r="N89">
            <v>0</v>
          </cell>
          <cell r="O89" t="str">
            <v/>
          </cell>
          <cell r="P89" t="str">
            <v/>
          </cell>
          <cell r="Q89" t="str">
            <v/>
          </cell>
          <cell r="R89" t="str">
            <v/>
          </cell>
          <cell r="S89" t="str">
            <v/>
          </cell>
          <cell r="T89" t="str">
            <v/>
          </cell>
          <cell r="U89" t="str">
            <v/>
          </cell>
        </row>
        <row r="90">
          <cell r="M90">
            <v>0</v>
          </cell>
          <cell r="N90">
            <v>0</v>
          </cell>
          <cell r="O90" t="str">
            <v/>
          </cell>
          <cell r="P90" t="str">
            <v/>
          </cell>
          <cell r="Q90" t="str">
            <v/>
          </cell>
          <cell r="R90" t="str">
            <v/>
          </cell>
          <cell r="S90" t="str">
            <v/>
          </cell>
          <cell r="T90" t="str">
            <v/>
          </cell>
          <cell r="U90" t="str">
            <v/>
          </cell>
        </row>
        <row r="91">
          <cell r="M91">
            <v>0</v>
          </cell>
          <cell r="N91">
            <v>0</v>
          </cell>
          <cell r="O91" t="str">
            <v/>
          </cell>
          <cell r="P91" t="str">
            <v/>
          </cell>
          <cell r="Q91" t="str">
            <v/>
          </cell>
          <cell r="R91" t="str">
            <v/>
          </cell>
          <cell r="S91" t="str">
            <v/>
          </cell>
          <cell r="T91" t="str">
            <v/>
          </cell>
          <cell r="U91" t="str">
            <v/>
          </cell>
        </row>
        <row r="92">
          <cell r="M92">
            <v>0</v>
          </cell>
          <cell r="N92">
            <v>0</v>
          </cell>
          <cell r="O92" t="str">
            <v/>
          </cell>
          <cell r="P92" t="str">
            <v/>
          </cell>
          <cell r="Q92" t="str">
            <v/>
          </cell>
          <cell r="R92" t="str">
            <v/>
          </cell>
          <cell r="S92" t="str">
            <v/>
          </cell>
          <cell r="T92" t="str">
            <v/>
          </cell>
          <cell r="U92" t="str">
            <v/>
          </cell>
        </row>
        <row r="93">
          <cell r="M93">
            <v>0</v>
          </cell>
          <cell r="N93">
            <v>0</v>
          </cell>
          <cell r="O93" t="str">
            <v/>
          </cell>
          <cell r="P93" t="str">
            <v/>
          </cell>
          <cell r="Q93" t="str">
            <v/>
          </cell>
          <cell r="R93" t="str">
            <v/>
          </cell>
          <cell r="S93" t="str">
            <v/>
          </cell>
          <cell r="T93" t="str">
            <v/>
          </cell>
          <cell r="U93" t="str">
            <v/>
          </cell>
        </row>
        <row r="94">
          <cell r="M94">
            <v>0</v>
          </cell>
          <cell r="N94">
            <v>0</v>
          </cell>
          <cell r="O94" t="str">
            <v/>
          </cell>
          <cell r="P94" t="str">
            <v/>
          </cell>
          <cell r="Q94" t="str">
            <v/>
          </cell>
          <cell r="R94" t="str">
            <v/>
          </cell>
          <cell r="S94" t="str">
            <v/>
          </cell>
          <cell r="T94" t="str">
            <v/>
          </cell>
          <cell r="U94" t="str">
            <v/>
          </cell>
        </row>
        <row r="95">
          <cell r="M95">
            <v>0</v>
          </cell>
          <cell r="N95">
            <v>0</v>
          </cell>
          <cell r="O95" t="str">
            <v/>
          </cell>
          <cell r="P95" t="str">
            <v/>
          </cell>
          <cell r="Q95" t="str">
            <v/>
          </cell>
          <cell r="R95" t="str">
            <v/>
          </cell>
          <cell r="S95" t="str">
            <v/>
          </cell>
          <cell r="T95" t="str">
            <v/>
          </cell>
          <cell r="U95" t="str">
            <v/>
          </cell>
        </row>
        <row r="96">
          <cell r="M96">
            <v>0</v>
          </cell>
          <cell r="N96">
            <v>0</v>
          </cell>
          <cell r="O96" t="str">
            <v/>
          </cell>
          <cell r="P96" t="str">
            <v/>
          </cell>
          <cell r="Q96" t="str">
            <v/>
          </cell>
          <cell r="R96" t="str">
            <v/>
          </cell>
          <cell r="S96" t="str">
            <v/>
          </cell>
          <cell r="T96" t="str">
            <v/>
          </cell>
          <cell r="U96" t="str">
            <v/>
          </cell>
        </row>
        <row r="97">
          <cell r="M97">
            <v>0</v>
          </cell>
          <cell r="N97">
            <v>0</v>
          </cell>
          <cell r="O97" t="str">
            <v/>
          </cell>
          <cell r="P97" t="str">
            <v/>
          </cell>
          <cell r="Q97" t="str">
            <v/>
          </cell>
          <cell r="R97" t="str">
            <v/>
          </cell>
          <cell r="S97" t="str">
            <v/>
          </cell>
          <cell r="T97" t="str">
            <v/>
          </cell>
          <cell r="U97" t="str">
            <v/>
          </cell>
        </row>
        <row r="98">
          <cell r="M98">
            <v>0</v>
          </cell>
          <cell r="N98">
            <v>0</v>
          </cell>
          <cell r="O98" t="str">
            <v/>
          </cell>
          <cell r="P98" t="str">
            <v/>
          </cell>
          <cell r="Q98" t="str">
            <v/>
          </cell>
          <cell r="R98" t="str">
            <v/>
          </cell>
          <cell r="S98" t="str">
            <v/>
          </cell>
          <cell r="T98" t="str">
            <v/>
          </cell>
          <cell r="U98" t="str">
            <v/>
          </cell>
        </row>
        <row r="99">
          <cell r="M99">
            <v>0</v>
          </cell>
          <cell r="N99">
            <v>0</v>
          </cell>
          <cell r="O99" t="str">
            <v/>
          </cell>
          <cell r="P99" t="str">
            <v/>
          </cell>
          <cell r="Q99" t="str">
            <v/>
          </cell>
          <cell r="R99" t="str">
            <v/>
          </cell>
          <cell r="S99" t="str">
            <v/>
          </cell>
          <cell r="T99" t="str">
            <v/>
          </cell>
          <cell r="U99" t="str">
            <v/>
          </cell>
        </row>
        <row r="100">
          <cell r="M100">
            <v>0</v>
          </cell>
          <cell r="N100">
            <v>0</v>
          </cell>
          <cell r="O100" t="str">
            <v/>
          </cell>
          <cell r="P100" t="str">
            <v/>
          </cell>
          <cell r="Q100" t="str">
            <v/>
          </cell>
          <cell r="R100" t="str">
            <v/>
          </cell>
          <cell r="S100" t="str">
            <v/>
          </cell>
          <cell r="T100" t="str">
            <v/>
          </cell>
          <cell r="U100" t="str">
            <v/>
          </cell>
        </row>
        <row r="101">
          <cell r="M101">
            <v>0</v>
          </cell>
          <cell r="N101">
            <v>0</v>
          </cell>
          <cell r="O101" t="str">
            <v/>
          </cell>
          <cell r="P101" t="str">
            <v/>
          </cell>
          <cell r="Q101" t="str">
            <v/>
          </cell>
          <cell r="R101" t="str">
            <v/>
          </cell>
          <cell r="S101" t="str">
            <v/>
          </cell>
          <cell r="T101" t="str">
            <v/>
          </cell>
          <cell r="U101" t="str">
            <v/>
          </cell>
        </row>
        <row r="102">
          <cell r="M102">
            <v>0</v>
          </cell>
          <cell r="N102">
            <v>0</v>
          </cell>
          <cell r="O102" t="str">
            <v/>
          </cell>
          <cell r="P102" t="str">
            <v/>
          </cell>
          <cell r="Q102" t="str">
            <v/>
          </cell>
          <cell r="R102" t="str">
            <v/>
          </cell>
          <cell r="S102" t="str">
            <v/>
          </cell>
          <cell r="T102" t="str">
            <v/>
          </cell>
          <cell r="U102" t="str">
            <v/>
          </cell>
        </row>
        <row r="103">
          <cell r="M103">
            <v>0</v>
          </cell>
          <cell r="N103">
            <v>0</v>
          </cell>
          <cell r="O103" t="str">
            <v/>
          </cell>
          <cell r="P103" t="str">
            <v/>
          </cell>
          <cell r="Q103" t="str">
            <v/>
          </cell>
          <cell r="R103" t="str">
            <v/>
          </cell>
          <cell r="S103" t="str">
            <v/>
          </cell>
          <cell r="T103" t="str">
            <v/>
          </cell>
          <cell r="U103" t="str">
            <v/>
          </cell>
        </row>
        <row r="104">
          <cell r="M104">
            <v>0</v>
          </cell>
          <cell r="N104">
            <v>0</v>
          </cell>
          <cell r="O104" t="str">
            <v/>
          </cell>
          <cell r="P104" t="str">
            <v/>
          </cell>
          <cell r="Q104" t="str">
            <v/>
          </cell>
          <cell r="R104" t="str">
            <v/>
          </cell>
          <cell r="S104" t="str">
            <v/>
          </cell>
          <cell r="T104" t="str">
            <v/>
          </cell>
          <cell r="U104" t="str">
            <v/>
          </cell>
        </row>
        <row r="105">
          <cell r="M105">
            <v>0</v>
          </cell>
          <cell r="N105">
            <v>0</v>
          </cell>
          <cell r="O105" t="str">
            <v/>
          </cell>
          <cell r="P105" t="str">
            <v/>
          </cell>
          <cell r="Q105" t="str">
            <v/>
          </cell>
          <cell r="R105" t="str">
            <v/>
          </cell>
          <cell r="S105" t="str">
            <v/>
          </cell>
          <cell r="T105" t="str">
            <v/>
          </cell>
          <cell r="U105" t="str">
            <v/>
          </cell>
        </row>
        <row r="106">
          <cell r="M106">
            <v>0</v>
          </cell>
          <cell r="N106">
            <v>0</v>
          </cell>
          <cell r="O106" t="str">
            <v/>
          </cell>
          <cell r="P106" t="str">
            <v/>
          </cell>
          <cell r="Q106" t="str">
            <v/>
          </cell>
          <cell r="R106" t="str">
            <v/>
          </cell>
          <cell r="S106" t="str">
            <v/>
          </cell>
          <cell r="T106" t="str">
            <v/>
          </cell>
          <cell r="U106" t="str">
            <v/>
          </cell>
        </row>
        <row r="107">
          <cell r="M107">
            <v>0</v>
          </cell>
          <cell r="N107">
            <v>0</v>
          </cell>
          <cell r="O107" t="str">
            <v/>
          </cell>
          <cell r="P107" t="str">
            <v/>
          </cell>
          <cell r="Q107" t="str">
            <v/>
          </cell>
          <cell r="R107" t="str">
            <v/>
          </cell>
          <cell r="S107" t="str">
            <v/>
          </cell>
          <cell r="T107" t="str">
            <v/>
          </cell>
          <cell r="U107" t="str">
            <v/>
          </cell>
        </row>
        <row r="108">
          <cell r="M108">
            <v>0</v>
          </cell>
          <cell r="N108">
            <v>0</v>
          </cell>
          <cell r="O108" t="str">
            <v/>
          </cell>
          <cell r="P108" t="str">
            <v/>
          </cell>
          <cell r="Q108" t="str">
            <v/>
          </cell>
          <cell r="R108" t="str">
            <v/>
          </cell>
          <cell r="S108" t="str">
            <v/>
          </cell>
          <cell r="T108" t="str">
            <v/>
          </cell>
          <cell r="U108" t="str">
            <v/>
          </cell>
        </row>
      </sheetData>
      <sheetData sheetId="5">
        <row r="9">
          <cell r="D9" t="str">
            <v>Company Name</v>
          </cell>
          <cell r="E9" t="str">
            <v>Investment Open (Y/N)</v>
          </cell>
          <cell r="F9" t="str">
            <v>Date Investment Closed (MM/YYYY)</v>
          </cell>
          <cell r="G9" t="str">
            <v>Percentage Ownership (%)</v>
          </cell>
          <cell r="H9" t="str">
            <v>Last Valuation Date (MM/YYYY)</v>
          </cell>
          <cell r="I9" t="str">
            <v>Basis for Valuation</v>
          </cell>
          <cell r="J9" t="str">
            <v>Current Value of Holdings ($)</v>
          </cell>
          <cell r="K9" t="str">
            <v>Current Company Value ($)</v>
          </cell>
          <cell r="L9" t="str">
            <v>Next Round Code</v>
          </cell>
          <cell r="M9" t="str">
            <v>Total Round Size ($)</v>
          </cell>
          <cell r="N9" t="str">
            <v>Likelhood of Meeting Financing Needs (%)</v>
          </cell>
          <cell r="O9" t="str">
            <v>Your Amount ($)</v>
          </cell>
          <cell r="P9" t="str">
            <v>Anticipated Total Ownership After Round (%)</v>
          </cell>
          <cell r="Q9" t="str">
            <v>Projected Company Pre-Money Valuation ($)</v>
          </cell>
          <cell r="R9" t="str">
            <v>Projected Exit Year</v>
          </cell>
          <cell r="S9" t="str">
            <v>Projected Type of Exit</v>
          </cell>
          <cell r="T9" t="str">
            <v>Forecasted Exit Proceeds ($)</v>
          </cell>
          <cell r="U9" t="str">
            <v>Likelhood of Meeting Forecast (%)</v>
          </cell>
          <cell r="V9" t="str">
            <v>Stage of Company</v>
          </cell>
          <cell r="W9" t="str">
            <v>State of Company's Primary Offices</v>
          </cell>
          <cell r="X9" t="str">
            <v>Region of Company's Primary Offices</v>
          </cell>
          <cell r="Y9" t="str">
            <v>Industry</v>
          </cell>
          <cell r="Z9" t="str">
            <v>Fund Lead  Status</v>
          </cell>
          <cell r="AA9" t="str">
            <v>closeyear</v>
          </cell>
        </row>
        <row r="10">
          <cell r="D10">
            <v>0</v>
          </cell>
          <cell r="W10" t="str">
            <v/>
          </cell>
          <cell r="X10" t="str">
            <v/>
          </cell>
          <cell r="Y10" t="str">
            <v/>
          </cell>
          <cell r="Z10" t="str">
            <v/>
          </cell>
          <cell r="AA10" t="str">
            <v/>
          </cell>
        </row>
        <row r="11">
          <cell r="D11">
            <v>0</v>
          </cell>
          <cell r="W11" t="str">
            <v/>
          </cell>
          <cell r="X11" t="str">
            <v/>
          </cell>
          <cell r="Y11" t="str">
            <v/>
          </cell>
          <cell r="Z11" t="str">
            <v/>
          </cell>
          <cell r="AA11" t="str">
            <v/>
          </cell>
        </row>
        <row r="12">
          <cell r="D12">
            <v>0</v>
          </cell>
          <cell r="W12" t="str">
            <v/>
          </cell>
          <cell r="X12" t="str">
            <v/>
          </cell>
          <cell r="Y12" t="str">
            <v/>
          </cell>
          <cell r="Z12" t="str">
            <v/>
          </cell>
          <cell r="AA12" t="str">
            <v/>
          </cell>
        </row>
        <row r="13">
          <cell r="D13">
            <v>0</v>
          </cell>
          <cell r="W13" t="str">
            <v/>
          </cell>
          <cell r="X13" t="str">
            <v/>
          </cell>
          <cell r="Y13" t="str">
            <v/>
          </cell>
          <cell r="Z13" t="str">
            <v/>
          </cell>
          <cell r="AA13" t="str">
            <v/>
          </cell>
        </row>
        <row r="14">
          <cell r="D14">
            <v>0</v>
          </cell>
          <cell r="W14" t="str">
            <v/>
          </cell>
          <cell r="X14" t="str">
            <v/>
          </cell>
          <cell r="Y14" t="str">
            <v/>
          </cell>
          <cell r="Z14" t="str">
            <v/>
          </cell>
          <cell r="AA14" t="str">
            <v/>
          </cell>
        </row>
        <row r="15">
          <cell r="D15">
            <v>0</v>
          </cell>
          <cell r="W15" t="str">
            <v/>
          </cell>
          <cell r="X15" t="str">
            <v/>
          </cell>
          <cell r="Y15" t="str">
            <v/>
          </cell>
          <cell r="Z15" t="str">
            <v/>
          </cell>
          <cell r="AA15" t="str">
            <v/>
          </cell>
        </row>
        <row r="16">
          <cell r="D16">
            <v>0</v>
          </cell>
          <cell r="W16" t="str">
            <v/>
          </cell>
          <cell r="X16" t="str">
            <v/>
          </cell>
          <cell r="Y16" t="str">
            <v/>
          </cell>
          <cell r="Z16" t="str">
            <v/>
          </cell>
          <cell r="AA16" t="str">
            <v/>
          </cell>
        </row>
        <row r="17">
          <cell r="D17">
            <v>0</v>
          </cell>
          <cell r="W17" t="str">
            <v/>
          </cell>
          <cell r="X17" t="str">
            <v/>
          </cell>
          <cell r="Y17" t="str">
            <v/>
          </cell>
          <cell r="Z17" t="str">
            <v/>
          </cell>
          <cell r="AA17" t="str">
            <v/>
          </cell>
        </row>
        <row r="18">
          <cell r="D18">
            <v>0</v>
          </cell>
          <cell r="W18" t="str">
            <v/>
          </cell>
          <cell r="X18" t="str">
            <v/>
          </cell>
          <cell r="Y18" t="str">
            <v/>
          </cell>
          <cell r="Z18" t="str">
            <v/>
          </cell>
          <cell r="AA18" t="str">
            <v/>
          </cell>
        </row>
        <row r="19">
          <cell r="D19">
            <v>0</v>
          </cell>
          <cell r="W19" t="str">
            <v/>
          </cell>
          <cell r="X19" t="str">
            <v/>
          </cell>
          <cell r="Y19" t="str">
            <v/>
          </cell>
          <cell r="Z19" t="str">
            <v/>
          </cell>
          <cell r="AA19" t="str">
            <v/>
          </cell>
        </row>
        <row r="20">
          <cell r="D20">
            <v>0</v>
          </cell>
          <cell r="W20" t="str">
            <v/>
          </cell>
          <cell r="X20" t="str">
            <v/>
          </cell>
          <cell r="Y20" t="str">
            <v/>
          </cell>
          <cell r="Z20" t="str">
            <v/>
          </cell>
          <cell r="AA20" t="str">
            <v/>
          </cell>
        </row>
        <row r="21">
          <cell r="D21">
            <v>0</v>
          </cell>
          <cell r="W21" t="str">
            <v/>
          </cell>
          <cell r="X21" t="str">
            <v/>
          </cell>
          <cell r="Y21" t="str">
            <v/>
          </cell>
          <cell r="Z21" t="str">
            <v/>
          </cell>
          <cell r="AA21" t="str">
            <v/>
          </cell>
        </row>
        <row r="22">
          <cell r="D22">
            <v>0</v>
          </cell>
          <cell r="W22" t="str">
            <v/>
          </cell>
          <cell r="X22" t="str">
            <v/>
          </cell>
          <cell r="Y22" t="str">
            <v/>
          </cell>
          <cell r="Z22" t="str">
            <v/>
          </cell>
          <cell r="AA22" t="str">
            <v/>
          </cell>
        </row>
        <row r="23">
          <cell r="D23">
            <v>0</v>
          </cell>
          <cell r="W23" t="str">
            <v/>
          </cell>
          <cell r="X23" t="str">
            <v/>
          </cell>
          <cell r="Y23" t="str">
            <v/>
          </cell>
          <cell r="Z23" t="str">
            <v/>
          </cell>
          <cell r="AA23" t="str">
            <v/>
          </cell>
        </row>
        <row r="24">
          <cell r="D24">
            <v>0</v>
          </cell>
          <cell r="W24" t="str">
            <v/>
          </cell>
          <cell r="X24" t="str">
            <v/>
          </cell>
          <cell r="Y24" t="str">
            <v/>
          </cell>
          <cell r="Z24" t="str">
            <v/>
          </cell>
          <cell r="AA24" t="str">
            <v/>
          </cell>
        </row>
        <row r="25">
          <cell r="D25">
            <v>0</v>
          </cell>
          <cell r="W25" t="str">
            <v/>
          </cell>
          <cell r="X25" t="str">
            <v/>
          </cell>
          <cell r="Y25" t="str">
            <v/>
          </cell>
          <cell r="Z25" t="str">
            <v/>
          </cell>
          <cell r="AA25" t="str">
            <v/>
          </cell>
        </row>
        <row r="26">
          <cell r="D26">
            <v>0</v>
          </cell>
          <cell r="W26" t="str">
            <v/>
          </cell>
          <cell r="X26" t="str">
            <v/>
          </cell>
          <cell r="Y26" t="str">
            <v/>
          </cell>
          <cell r="Z26" t="str">
            <v/>
          </cell>
          <cell r="AA26" t="str">
            <v/>
          </cell>
        </row>
        <row r="27">
          <cell r="D27">
            <v>0</v>
          </cell>
          <cell r="W27" t="str">
            <v/>
          </cell>
          <cell r="X27" t="str">
            <v/>
          </cell>
          <cell r="Y27" t="str">
            <v/>
          </cell>
          <cell r="Z27" t="str">
            <v/>
          </cell>
          <cell r="AA27" t="str">
            <v/>
          </cell>
        </row>
        <row r="28">
          <cell r="D28">
            <v>0</v>
          </cell>
          <cell r="W28" t="str">
            <v/>
          </cell>
          <cell r="X28" t="str">
            <v/>
          </cell>
          <cell r="Y28" t="str">
            <v/>
          </cell>
          <cell r="Z28" t="str">
            <v/>
          </cell>
          <cell r="AA28" t="str">
            <v/>
          </cell>
        </row>
        <row r="29">
          <cell r="D29">
            <v>0</v>
          </cell>
          <cell r="W29" t="str">
            <v/>
          </cell>
          <cell r="X29" t="str">
            <v/>
          </cell>
          <cell r="Y29" t="str">
            <v/>
          </cell>
          <cell r="Z29" t="str">
            <v/>
          </cell>
          <cell r="AA29" t="str">
            <v/>
          </cell>
        </row>
        <row r="30">
          <cell r="D30">
            <v>0</v>
          </cell>
          <cell r="W30" t="str">
            <v/>
          </cell>
          <cell r="X30" t="str">
            <v/>
          </cell>
          <cell r="Y30" t="str">
            <v/>
          </cell>
          <cell r="Z30" t="str">
            <v/>
          </cell>
          <cell r="AA30" t="str">
            <v/>
          </cell>
        </row>
        <row r="31">
          <cell r="D31">
            <v>0</v>
          </cell>
          <cell r="W31" t="str">
            <v/>
          </cell>
          <cell r="X31" t="str">
            <v/>
          </cell>
          <cell r="Y31" t="str">
            <v/>
          </cell>
          <cell r="Z31" t="str">
            <v/>
          </cell>
          <cell r="AA31" t="str">
            <v/>
          </cell>
        </row>
        <row r="32">
          <cell r="D32">
            <v>0</v>
          </cell>
          <cell r="W32" t="str">
            <v/>
          </cell>
          <cell r="X32" t="str">
            <v/>
          </cell>
          <cell r="Y32" t="str">
            <v/>
          </cell>
          <cell r="Z32" t="str">
            <v/>
          </cell>
          <cell r="AA32" t="str">
            <v/>
          </cell>
        </row>
        <row r="33">
          <cell r="D33">
            <v>0</v>
          </cell>
          <cell r="W33" t="str">
            <v/>
          </cell>
          <cell r="X33" t="str">
            <v/>
          </cell>
          <cell r="Y33" t="str">
            <v/>
          </cell>
          <cell r="Z33" t="str">
            <v/>
          </cell>
          <cell r="AA33" t="str">
            <v/>
          </cell>
        </row>
        <row r="34">
          <cell r="D34">
            <v>0</v>
          </cell>
          <cell r="W34" t="str">
            <v/>
          </cell>
          <cell r="X34" t="str">
            <v/>
          </cell>
          <cell r="Y34" t="str">
            <v/>
          </cell>
          <cell r="Z34" t="str">
            <v/>
          </cell>
          <cell r="AA34" t="str">
            <v/>
          </cell>
        </row>
        <row r="35">
          <cell r="D35">
            <v>0</v>
          </cell>
          <cell r="W35" t="str">
            <v/>
          </cell>
          <cell r="X35" t="str">
            <v/>
          </cell>
          <cell r="Y35" t="str">
            <v/>
          </cell>
          <cell r="Z35" t="str">
            <v/>
          </cell>
          <cell r="AA35" t="str">
            <v/>
          </cell>
        </row>
        <row r="36">
          <cell r="D36">
            <v>0</v>
          </cell>
          <cell r="W36" t="str">
            <v/>
          </cell>
          <cell r="X36" t="str">
            <v/>
          </cell>
          <cell r="Y36" t="str">
            <v/>
          </cell>
          <cell r="Z36" t="str">
            <v/>
          </cell>
          <cell r="AA36" t="str">
            <v/>
          </cell>
        </row>
        <row r="37">
          <cell r="D37">
            <v>0</v>
          </cell>
          <cell r="W37" t="str">
            <v/>
          </cell>
          <cell r="X37" t="str">
            <v/>
          </cell>
          <cell r="Y37" t="str">
            <v/>
          </cell>
          <cell r="Z37" t="str">
            <v/>
          </cell>
          <cell r="AA37" t="str">
            <v/>
          </cell>
        </row>
        <row r="38">
          <cell r="D38">
            <v>0</v>
          </cell>
          <cell r="W38" t="str">
            <v/>
          </cell>
          <cell r="X38" t="str">
            <v/>
          </cell>
          <cell r="Y38" t="str">
            <v/>
          </cell>
          <cell r="Z38" t="str">
            <v/>
          </cell>
          <cell r="AA38" t="str">
            <v/>
          </cell>
        </row>
        <row r="39">
          <cell r="D39">
            <v>0</v>
          </cell>
          <cell r="W39" t="str">
            <v/>
          </cell>
          <cell r="X39" t="str">
            <v/>
          </cell>
          <cell r="Y39" t="str">
            <v/>
          </cell>
          <cell r="Z39" t="str">
            <v/>
          </cell>
          <cell r="AA39" t="str">
            <v/>
          </cell>
        </row>
        <row r="40">
          <cell r="D40">
            <v>0</v>
          </cell>
          <cell r="W40" t="str">
            <v/>
          </cell>
          <cell r="X40" t="str">
            <v/>
          </cell>
          <cell r="Y40" t="str">
            <v/>
          </cell>
          <cell r="Z40" t="str">
            <v/>
          </cell>
          <cell r="AA40" t="str">
            <v/>
          </cell>
        </row>
        <row r="41">
          <cell r="D41">
            <v>0</v>
          </cell>
          <cell r="W41" t="str">
            <v/>
          </cell>
          <cell r="X41" t="str">
            <v/>
          </cell>
          <cell r="Y41" t="str">
            <v/>
          </cell>
          <cell r="Z41" t="str">
            <v/>
          </cell>
          <cell r="AA41" t="str">
            <v/>
          </cell>
        </row>
        <row r="42">
          <cell r="D42">
            <v>0</v>
          </cell>
          <cell r="W42" t="str">
            <v/>
          </cell>
          <cell r="X42" t="str">
            <v/>
          </cell>
          <cell r="Y42" t="str">
            <v/>
          </cell>
          <cell r="Z42" t="str">
            <v/>
          </cell>
          <cell r="AA42" t="str">
            <v/>
          </cell>
        </row>
        <row r="43">
          <cell r="D43">
            <v>0</v>
          </cell>
          <cell r="W43" t="str">
            <v/>
          </cell>
          <cell r="X43" t="str">
            <v/>
          </cell>
          <cell r="Y43" t="str">
            <v/>
          </cell>
          <cell r="Z43" t="str">
            <v/>
          </cell>
          <cell r="AA43" t="str">
            <v/>
          </cell>
        </row>
        <row r="44">
          <cell r="D44">
            <v>0</v>
          </cell>
          <cell r="W44" t="str">
            <v/>
          </cell>
          <cell r="X44" t="str">
            <v/>
          </cell>
          <cell r="Y44" t="str">
            <v/>
          </cell>
          <cell r="Z44" t="str">
            <v/>
          </cell>
          <cell r="AA44" t="str">
            <v/>
          </cell>
        </row>
        <row r="45">
          <cell r="D45">
            <v>0</v>
          </cell>
          <cell r="W45" t="str">
            <v/>
          </cell>
          <cell r="X45" t="str">
            <v/>
          </cell>
          <cell r="Y45" t="str">
            <v/>
          </cell>
          <cell r="Z45" t="str">
            <v/>
          </cell>
          <cell r="AA45" t="str">
            <v/>
          </cell>
        </row>
        <row r="46">
          <cell r="D46">
            <v>0</v>
          </cell>
          <cell r="W46" t="str">
            <v/>
          </cell>
          <cell r="X46" t="str">
            <v/>
          </cell>
          <cell r="Y46" t="str">
            <v/>
          </cell>
          <cell r="Z46" t="str">
            <v/>
          </cell>
          <cell r="AA46" t="str">
            <v/>
          </cell>
        </row>
        <row r="47">
          <cell r="D47">
            <v>0</v>
          </cell>
          <cell r="W47" t="str">
            <v/>
          </cell>
          <cell r="X47" t="str">
            <v/>
          </cell>
          <cell r="Y47" t="str">
            <v/>
          </cell>
          <cell r="Z47" t="str">
            <v/>
          </cell>
          <cell r="AA47" t="str">
            <v/>
          </cell>
        </row>
        <row r="48">
          <cell r="D48">
            <v>0</v>
          </cell>
          <cell r="W48" t="str">
            <v/>
          </cell>
          <cell r="X48" t="str">
            <v/>
          </cell>
          <cell r="Y48" t="str">
            <v/>
          </cell>
          <cell r="Z48" t="str">
            <v/>
          </cell>
          <cell r="AA48" t="str">
            <v/>
          </cell>
        </row>
        <row r="49">
          <cell r="D49">
            <v>0</v>
          </cell>
          <cell r="W49" t="str">
            <v/>
          </cell>
          <cell r="X49" t="str">
            <v/>
          </cell>
          <cell r="Y49" t="str">
            <v/>
          </cell>
          <cell r="Z49" t="str">
            <v/>
          </cell>
          <cell r="AA49" t="str">
            <v/>
          </cell>
        </row>
        <row r="50">
          <cell r="D50">
            <v>0</v>
          </cell>
          <cell r="W50" t="str">
            <v/>
          </cell>
          <cell r="X50" t="str">
            <v/>
          </cell>
          <cell r="Y50" t="str">
            <v/>
          </cell>
          <cell r="Z50" t="str">
            <v/>
          </cell>
          <cell r="AA50" t="str">
            <v/>
          </cell>
        </row>
        <row r="51">
          <cell r="D51">
            <v>0</v>
          </cell>
          <cell r="W51" t="str">
            <v/>
          </cell>
          <cell r="X51" t="str">
            <v/>
          </cell>
          <cell r="Y51" t="str">
            <v/>
          </cell>
          <cell r="Z51" t="str">
            <v/>
          </cell>
          <cell r="AA51" t="str">
            <v/>
          </cell>
        </row>
        <row r="52">
          <cell r="D52">
            <v>0</v>
          </cell>
          <cell r="W52" t="str">
            <v/>
          </cell>
          <cell r="X52" t="str">
            <v/>
          </cell>
          <cell r="Y52" t="str">
            <v/>
          </cell>
          <cell r="Z52" t="str">
            <v/>
          </cell>
          <cell r="AA52" t="str">
            <v/>
          </cell>
        </row>
        <row r="53">
          <cell r="D53">
            <v>0</v>
          </cell>
          <cell r="W53" t="str">
            <v/>
          </cell>
          <cell r="X53" t="str">
            <v/>
          </cell>
          <cell r="Y53" t="str">
            <v/>
          </cell>
          <cell r="Z53" t="str">
            <v/>
          </cell>
          <cell r="AA53" t="str">
            <v/>
          </cell>
        </row>
        <row r="54">
          <cell r="D54">
            <v>0</v>
          </cell>
          <cell r="W54" t="str">
            <v/>
          </cell>
          <cell r="X54" t="str">
            <v/>
          </cell>
          <cell r="Y54" t="str">
            <v/>
          </cell>
          <cell r="Z54" t="str">
            <v/>
          </cell>
          <cell r="AA54" t="str">
            <v/>
          </cell>
        </row>
        <row r="55">
          <cell r="D55">
            <v>0</v>
          </cell>
          <cell r="W55" t="str">
            <v/>
          </cell>
          <cell r="X55" t="str">
            <v/>
          </cell>
          <cell r="Y55" t="str">
            <v/>
          </cell>
          <cell r="Z55" t="str">
            <v/>
          </cell>
          <cell r="AA55" t="str">
            <v/>
          </cell>
        </row>
        <row r="56">
          <cell r="D56">
            <v>0</v>
          </cell>
          <cell r="W56" t="str">
            <v/>
          </cell>
          <cell r="X56" t="str">
            <v/>
          </cell>
          <cell r="Y56" t="str">
            <v/>
          </cell>
          <cell r="Z56" t="str">
            <v/>
          </cell>
          <cell r="AA56" t="str">
            <v/>
          </cell>
        </row>
        <row r="57">
          <cell r="D57">
            <v>0</v>
          </cell>
          <cell r="W57" t="str">
            <v/>
          </cell>
          <cell r="X57" t="str">
            <v/>
          </cell>
          <cell r="Y57" t="str">
            <v/>
          </cell>
          <cell r="Z57" t="str">
            <v/>
          </cell>
          <cell r="AA57" t="str">
            <v/>
          </cell>
        </row>
        <row r="58">
          <cell r="D58">
            <v>0</v>
          </cell>
          <cell r="W58" t="str">
            <v/>
          </cell>
          <cell r="X58" t="str">
            <v/>
          </cell>
          <cell r="Y58" t="str">
            <v/>
          </cell>
          <cell r="Z58" t="str">
            <v/>
          </cell>
          <cell r="AA58" t="str">
            <v/>
          </cell>
        </row>
        <row r="59">
          <cell r="D59">
            <v>0</v>
          </cell>
          <cell r="W59" t="str">
            <v/>
          </cell>
          <cell r="X59" t="str">
            <v/>
          </cell>
          <cell r="Y59" t="str">
            <v/>
          </cell>
          <cell r="Z59" t="str">
            <v/>
          </cell>
          <cell r="AA59" t="str">
            <v/>
          </cell>
        </row>
        <row r="60">
          <cell r="D60">
            <v>0</v>
          </cell>
          <cell r="W60" t="str">
            <v/>
          </cell>
          <cell r="X60" t="str">
            <v/>
          </cell>
          <cell r="Y60" t="str">
            <v/>
          </cell>
          <cell r="Z60" t="str">
            <v/>
          </cell>
          <cell r="AA60" t="str">
            <v/>
          </cell>
        </row>
        <row r="61">
          <cell r="D61">
            <v>0</v>
          </cell>
          <cell r="W61" t="str">
            <v/>
          </cell>
          <cell r="X61" t="str">
            <v/>
          </cell>
          <cell r="Y61" t="str">
            <v/>
          </cell>
          <cell r="Z61" t="str">
            <v/>
          </cell>
          <cell r="AA61" t="str">
            <v/>
          </cell>
        </row>
        <row r="62">
          <cell r="D62">
            <v>0</v>
          </cell>
          <cell r="W62" t="str">
            <v/>
          </cell>
          <cell r="X62" t="str">
            <v/>
          </cell>
          <cell r="Y62" t="str">
            <v/>
          </cell>
          <cell r="Z62" t="str">
            <v/>
          </cell>
          <cell r="AA62" t="str">
            <v/>
          </cell>
        </row>
        <row r="63">
          <cell r="D63">
            <v>0</v>
          </cell>
          <cell r="W63" t="str">
            <v/>
          </cell>
          <cell r="X63" t="str">
            <v/>
          </cell>
          <cell r="Y63" t="str">
            <v/>
          </cell>
          <cell r="Z63" t="str">
            <v/>
          </cell>
          <cell r="AA63" t="str">
            <v/>
          </cell>
        </row>
        <row r="64">
          <cell r="D64">
            <v>0</v>
          </cell>
          <cell r="W64" t="str">
            <v/>
          </cell>
          <cell r="X64" t="str">
            <v/>
          </cell>
          <cell r="Y64" t="str">
            <v/>
          </cell>
          <cell r="Z64" t="str">
            <v/>
          </cell>
          <cell r="AA64" t="str">
            <v/>
          </cell>
        </row>
        <row r="65">
          <cell r="D65">
            <v>0</v>
          </cell>
          <cell r="W65" t="str">
            <v/>
          </cell>
          <cell r="X65" t="str">
            <v/>
          </cell>
          <cell r="Y65" t="str">
            <v/>
          </cell>
          <cell r="Z65" t="str">
            <v/>
          </cell>
          <cell r="AA65" t="str">
            <v/>
          </cell>
        </row>
        <row r="66">
          <cell r="D66">
            <v>0</v>
          </cell>
          <cell r="W66" t="str">
            <v/>
          </cell>
          <cell r="X66" t="str">
            <v/>
          </cell>
          <cell r="Y66" t="str">
            <v/>
          </cell>
          <cell r="Z66" t="str">
            <v/>
          </cell>
          <cell r="AA66" t="str">
            <v/>
          </cell>
        </row>
        <row r="67">
          <cell r="D67">
            <v>0</v>
          </cell>
          <cell r="W67" t="str">
            <v/>
          </cell>
          <cell r="X67" t="str">
            <v/>
          </cell>
          <cell r="Y67" t="str">
            <v/>
          </cell>
          <cell r="Z67" t="str">
            <v/>
          </cell>
          <cell r="AA67" t="str">
            <v/>
          </cell>
        </row>
        <row r="68">
          <cell r="D68">
            <v>0</v>
          </cell>
          <cell r="W68" t="str">
            <v/>
          </cell>
          <cell r="X68" t="str">
            <v/>
          </cell>
          <cell r="Y68" t="str">
            <v/>
          </cell>
          <cell r="Z68" t="str">
            <v/>
          </cell>
          <cell r="AA68" t="str">
            <v/>
          </cell>
        </row>
        <row r="69">
          <cell r="D69">
            <v>0</v>
          </cell>
          <cell r="W69" t="str">
            <v/>
          </cell>
          <cell r="X69" t="str">
            <v/>
          </cell>
          <cell r="Y69" t="str">
            <v/>
          </cell>
          <cell r="Z69" t="str">
            <v/>
          </cell>
          <cell r="AA69" t="str">
            <v/>
          </cell>
        </row>
        <row r="70">
          <cell r="D70">
            <v>0</v>
          </cell>
          <cell r="W70" t="str">
            <v/>
          </cell>
          <cell r="X70" t="str">
            <v/>
          </cell>
          <cell r="Y70" t="str">
            <v/>
          </cell>
          <cell r="Z70" t="str">
            <v/>
          </cell>
          <cell r="AA70" t="str">
            <v/>
          </cell>
        </row>
        <row r="71">
          <cell r="D71">
            <v>0</v>
          </cell>
          <cell r="W71" t="str">
            <v/>
          </cell>
          <cell r="X71" t="str">
            <v/>
          </cell>
          <cell r="Y71" t="str">
            <v/>
          </cell>
          <cell r="Z71" t="str">
            <v/>
          </cell>
          <cell r="AA71" t="str">
            <v/>
          </cell>
        </row>
        <row r="72">
          <cell r="D72">
            <v>0</v>
          </cell>
          <cell r="W72" t="str">
            <v/>
          </cell>
          <cell r="X72" t="str">
            <v/>
          </cell>
          <cell r="Y72" t="str">
            <v/>
          </cell>
          <cell r="Z72" t="str">
            <v/>
          </cell>
          <cell r="AA72" t="str">
            <v/>
          </cell>
        </row>
        <row r="73">
          <cell r="D73">
            <v>0</v>
          </cell>
          <cell r="W73" t="str">
            <v/>
          </cell>
          <cell r="X73" t="str">
            <v/>
          </cell>
          <cell r="Y73" t="str">
            <v/>
          </cell>
          <cell r="Z73" t="str">
            <v/>
          </cell>
          <cell r="AA73" t="str">
            <v/>
          </cell>
        </row>
        <row r="74">
          <cell r="D74">
            <v>0</v>
          </cell>
          <cell r="W74" t="str">
            <v/>
          </cell>
          <cell r="X74" t="str">
            <v/>
          </cell>
          <cell r="Y74" t="str">
            <v/>
          </cell>
          <cell r="Z74" t="str">
            <v/>
          </cell>
          <cell r="AA74" t="str">
            <v/>
          </cell>
        </row>
        <row r="75">
          <cell r="D75">
            <v>0</v>
          </cell>
          <cell r="W75" t="str">
            <v/>
          </cell>
          <cell r="X75" t="str">
            <v/>
          </cell>
          <cell r="Y75" t="str">
            <v/>
          </cell>
          <cell r="Z75" t="str">
            <v/>
          </cell>
          <cell r="AA75" t="str">
            <v/>
          </cell>
        </row>
        <row r="76">
          <cell r="D76">
            <v>0</v>
          </cell>
          <cell r="W76" t="str">
            <v/>
          </cell>
          <cell r="X76" t="str">
            <v/>
          </cell>
          <cell r="Y76" t="str">
            <v/>
          </cell>
          <cell r="Z76" t="str">
            <v/>
          </cell>
          <cell r="AA76" t="str">
            <v/>
          </cell>
        </row>
        <row r="77">
          <cell r="D77">
            <v>0</v>
          </cell>
          <cell r="W77" t="str">
            <v/>
          </cell>
          <cell r="X77" t="str">
            <v/>
          </cell>
          <cell r="Y77" t="str">
            <v/>
          </cell>
          <cell r="Z77" t="str">
            <v/>
          </cell>
          <cell r="AA77" t="str">
            <v/>
          </cell>
        </row>
        <row r="78">
          <cell r="D78">
            <v>0</v>
          </cell>
          <cell r="W78" t="str">
            <v/>
          </cell>
          <cell r="X78" t="str">
            <v/>
          </cell>
          <cell r="Y78" t="str">
            <v/>
          </cell>
          <cell r="Z78" t="str">
            <v/>
          </cell>
          <cell r="AA78" t="str">
            <v/>
          </cell>
        </row>
        <row r="79">
          <cell r="D79">
            <v>0</v>
          </cell>
          <cell r="W79" t="str">
            <v/>
          </cell>
          <cell r="X79" t="str">
            <v/>
          </cell>
          <cell r="Y79" t="str">
            <v/>
          </cell>
          <cell r="Z79" t="str">
            <v/>
          </cell>
          <cell r="AA79" t="str">
            <v/>
          </cell>
        </row>
        <row r="80">
          <cell r="D80">
            <v>0</v>
          </cell>
          <cell r="W80" t="str">
            <v/>
          </cell>
          <cell r="X80" t="str">
            <v/>
          </cell>
          <cell r="Y80" t="str">
            <v/>
          </cell>
          <cell r="Z80" t="str">
            <v/>
          </cell>
          <cell r="AA80" t="str">
            <v/>
          </cell>
        </row>
      </sheetData>
      <sheetData sheetId="6">
        <row r="8">
          <cell r="D8" t="str">
            <v>Company Name</v>
          </cell>
          <cell r="E8" t="str">
            <v>Deal Lead</v>
          </cell>
          <cell r="F8" t="str">
            <v>Deal Co-Lead</v>
          </cell>
          <cell r="G8" t="str">
            <v>Deal Source</v>
          </cell>
          <cell r="H8" t="str">
            <v>Financial Analysis</v>
          </cell>
          <cell r="I8" t="str">
            <v>Market Research</v>
          </cell>
          <cell r="J8" t="str">
            <v>Lead Due Diligence</v>
          </cell>
          <cell r="K8" t="str">
            <v>Investment Committee</v>
          </cell>
          <cell r="L8" t="str">
            <v>Negotiation</v>
          </cell>
          <cell r="M8" t="str">
            <v>Closing</v>
          </cell>
          <cell r="N8" t="str">
            <v>Discussion of 
Pre-Investment Role</v>
          </cell>
          <cell r="O8" t="str">
            <v>Top Ranking Officer Replaced</v>
          </cell>
          <cell r="P8" t="str">
            <v>Board of Directors</v>
          </cell>
          <cell r="Q8" t="str">
            <v>Committees</v>
          </cell>
          <cell r="R8" t="str">
            <v>Exit Process</v>
          </cell>
          <cell r="S8" t="str">
            <v>Workouts, etc..</v>
          </cell>
          <cell r="T8" t="str">
            <v>Officer of the company</v>
          </cell>
          <cell r="U8" t="str">
            <v>Discussion of 
Post-Investment Role</v>
          </cell>
          <cell r="V8" t="str">
            <v>Stage of Company</v>
          </cell>
          <cell r="W8" t="str">
            <v>State of Company's Primary Offices</v>
          </cell>
          <cell r="X8" t="str">
            <v>Region of Company's Primary Offices</v>
          </cell>
          <cell r="Y8" t="str">
            <v>Industry</v>
          </cell>
          <cell r="Z8" t="str">
            <v>Fund Lead  Status</v>
          </cell>
        </row>
        <row r="9">
          <cell r="D9">
            <v>0</v>
          </cell>
          <cell r="V9" t="str">
            <v/>
          </cell>
          <cell r="W9" t="str">
            <v/>
          </cell>
          <cell r="X9" t="str">
            <v/>
          </cell>
          <cell r="Y9" t="str">
            <v/>
          </cell>
          <cell r="Z9" t="str">
            <v/>
          </cell>
        </row>
        <row r="10">
          <cell r="D10">
            <v>0</v>
          </cell>
          <cell r="V10" t="str">
            <v/>
          </cell>
          <cell r="W10" t="str">
            <v/>
          </cell>
          <cell r="X10" t="str">
            <v/>
          </cell>
          <cell r="Y10" t="str">
            <v/>
          </cell>
          <cell r="Z10" t="str">
            <v/>
          </cell>
        </row>
        <row r="11">
          <cell r="D11">
            <v>0</v>
          </cell>
          <cell r="V11" t="str">
            <v/>
          </cell>
          <cell r="W11" t="str">
            <v/>
          </cell>
          <cell r="X11" t="str">
            <v/>
          </cell>
          <cell r="Y11" t="str">
            <v/>
          </cell>
          <cell r="Z11" t="str">
            <v/>
          </cell>
        </row>
        <row r="12">
          <cell r="D12">
            <v>0</v>
          </cell>
          <cell r="V12" t="str">
            <v/>
          </cell>
          <cell r="W12" t="str">
            <v/>
          </cell>
          <cell r="X12" t="str">
            <v/>
          </cell>
          <cell r="Y12" t="str">
            <v/>
          </cell>
          <cell r="Z12" t="str">
            <v/>
          </cell>
        </row>
        <row r="13">
          <cell r="D13">
            <v>0</v>
          </cell>
          <cell r="V13" t="str">
            <v/>
          </cell>
          <cell r="W13" t="str">
            <v/>
          </cell>
          <cell r="X13" t="str">
            <v/>
          </cell>
          <cell r="Y13" t="str">
            <v/>
          </cell>
          <cell r="Z13" t="str">
            <v/>
          </cell>
        </row>
        <row r="14">
          <cell r="D14">
            <v>0</v>
          </cell>
          <cell r="V14" t="str">
            <v/>
          </cell>
          <cell r="W14" t="str">
            <v/>
          </cell>
          <cell r="X14" t="str">
            <v/>
          </cell>
          <cell r="Y14" t="str">
            <v/>
          </cell>
          <cell r="Z14" t="str">
            <v/>
          </cell>
        </row>
        <row r="15">
          <cell r="D15">
            <v>0</v>
          </cell>
          <cell r="V15" t="str">
            <v/>
          </cell>
          <cell r="W15" t="str">
            <v/>
          </cell>
          <cell r="X15" t="str">
            <v/>
          </cell>
          <cell r="Y15" t="str">
            <v/>
          </cell>
          <cell r="Z15" t="str">
            <v/>
          </cell>
        </row>
        <row r="16">
          <cell r="D16">
            <v>0</v>
          </cell>
          <cell r="V16" t="str">
            <v/>
          </cell>
          <cell r="W16" t="str">
            <v/>
          </cell>
          <cell r="X16" t="str">
            <v/>
          </cell>
          <cell r="Y16" t="str">
            <v/>
          </cell>
          <cell r="Z16" t="str">
            <v/>
          </cell>
        </row>
        <row r="17">
          <cell r="D17">
            <v>0</v>
          </cell>
          <cell r="V17" t="str">
            <v/>
          </cell>
          <cell r="W17" t="str">
            <v/>
          </cell>
          <cell r="X17" t="str">
            <v/>
          </cell>
          <cell r="Y17" t="str">
            <v/>
          </cell>
          <cell r="Z17" t="str">
            <v/>
          </cell>
        </row>
        <row r="18">
          <cell r="D18">
            <v>0</v>
          </cell>
          <cell r="V18" t="str">
            <v/>
          </cell>
          <cell r="W18" t="str">
            <v/>
          </cell>
          <cell r="X18" t="str">
            <v/>
          </cell>
          <cell r="Y18" t="str">
            <v/>
          </cell>
          <cell r="Z18" t="str">
            <v/>
          </cell>
        </row>
        <row r="19">
          <cell r="D19">
            <v>0</v>
          </cell>
          <cell r="V19" t="str">
            <v/>
          </cell>
          <cell r="W19" t="str">
            <v/>
          </cell>
          <cell r="X19" t="str">
            <v/>
          </cell>
          <cell r="Y19" t="str">
            <v/>
          </cell>
          <cell r="Z19" t="str">
            <v/>
          </cell>
        </row>
        <row r="20">
          <cell r="D20">
            <v>0</v>
          </cell>
          <cell r="V20" t="str">
            <v/>
          </cell>
          <cell r="W20" t="str">
            <v/>
          </cell>
          <cell r="X20" t="str">
            <v/>
          </cell>
          <cell r="Y20" t="str">
            <v/>
          </cell>
          <cell r="Z20" t="str">
            <v/>
          </cell>
        </row>
        <row r="21">
          <cell r="D21">
            <v>0</v>
          </cell>
          <cell r="V21" t="str">
            <v/>
          </cell>
          <cell r="W21" t="str">
            <v/>
          </cell>
          <cell r="X21" t="str">
            <v/>
          </cell>
          <cell r="Y21" t="str">
            <v/>
          </cell>
          <cell r="Z21" t="str">
            <v/>
          </cell>
        </row>
        <row r="22">
          <cell r="D22">
            <v>0</v>
          </cell>
          <cell r="V22" t="str">
            <v/>
          </cell>
          <cell r="W22" t="str">
            <v/>
          </cell>
          <cell r="X22" t="str">
            <v/>
          </cell>
          <cell r="Y22" t="str">
            <v/>
          </cell>
          <cell r="Z22" t="str">
            <v/>
          </cell>
        </row>
        <row r="23">
          <cell r="D23">
            <v>0</v>
          </cell>
          <cell r="V23" t="str">
            <v/>
          </cell>
          <cell r="W23" t="str">
            <v/>
          </cell>
          <cell r="X23" t="str">
            <v/>
          </cell>
          <cell r="Y23" t="str">
            <v/>
          </cell>
          <cell r="Z23" t="str">
            <v/>
          </cell>
        </row>
        <row r="24">
          <cell r="D24">
            <v>0</v>
          </cell>
          <cell r="V24" t="str">
            <v/>
          </cell>
          <cell r="W24" t="str">
            <v/>
          </cell>
          <cell r="X24" t="str">
            <v/>
          </cell>
          <cell r="Y24" t="str">
            <v/>
          </cell>
          <cell r="Z24" t="str">
            <v/>
          </cell>
        </row>
        <row r="25">
          <cell r="D25">
            <v>0</v>
          </cell>
          <cell r="V25" t="str">
            <v/>
          </cell>
          <cell r="W25" t="str">
            <v/>
          </cell>
          <cell r="X25" t="str">
            <v/>
          </cell>
          <cell r="Y25" t="str">
            <v/>
          </cell>
          <cell r="Z25" t="str">
            <v/>
          </cell>
        </row>
        <row r="26">
          <cell r="D26">
            <v>0</v>
          </cell>
          <cell r="V26" t="str">
            <v/>
          </cell>
          <cell r="W26" t="str">
            <v/>
          </cell>
          <cell r="X26" t="str">
            <v/>
          </cell>
          <cell r="Y26" t="str">
            <v/>
          </cell>
          <cell r="Z26" t="str">
            <v/>
          </cell>
        </row>
        <row r="27">
          <cell r="D27">
            <v>0</v>
          </cell>
          <cell r="V27" t="str">
            <v/>
          </cell>
          <cell r="W27" t="str">
            <v/>
          </cell>
          <cell r="X27" t="str">
            <v/>
          </cell>
          <cell r="Y27" t="str">
            <v/>
          </cell>
          <cell r="Z27" t="str">
            <v/>
          </cell>
        </row>
        <row r="28">
          <cell r="D28">
            <v>0</v>
          </cell>
          <cell r="V28" t="str">
            <v/>
          </cell>
          <cell r="W28" t="str">
            <v/>
          </cell>
          <cell r="X28" t="str">
            <v/>
          </cell>
          <cell r="Y28" t="str">
            <v/>
          </cell>
          <cell r="Z28" t="str">
            <v/>
          </cell>
        </row>
        <row r="29">
          <cell r="D29">
            <v>0</v>
          </cell>
          <cell r="V29" t="str">
            <v/>
          </cell>
          <cell r="W29" t="str">
            <v/>
          </cell>
          <cell r="X29" t="str">
            <v/>
          </cell>
          <cell r="Y29" t="str">
            <v/>
          </cell>
          <cell r="Z29" t="str">
            <v/>
          </cell>
        </row>
        <row r="30">
          <cell r="D30">
            <v>0</v>
          </cell>
          <cell r="V30" t="str">
            <v/>
          </cell>
          <cell r="W30" t="str">
            <v/>
          </cell>
          <cell r="X30" t="str">
            <v/>
          </cell>
          <cell r="Y30" t="str">
            <v/>
          </cell>
          <cell r="Z30" t="str">
            <v/>
          </cell>
        </row>
        <row r="31">
          <cell r="D31">
            <v>0</v>
          </cell>
          <cell r="V31" t="str">
            <v/>
          </cell>
          <cell r="W31" t="str">
            <v/>
          </cell>
          <cell r="X31" t="str">
            <v/>
          </cell>
          <cell r="Y31" t="str">
            <v/>
          </cell>
          <cell r="Z31" t="str">
            <v/>
          </cell>
        </row>
        <row r="32">
          <cell r="D32">
            <v>0</v>
          </cell>
          <cell r="V32" t="str">
            <v/>
          </cell>
          <cell r="W32" t="str">
            <v/>
          </cell>
          <cell r="X32" t="str">
            <v/>
          </cell>
          <cell r="Y32" t="str">
            <v/>
          </cell>
          <cell r="Z32" t="str">
            <v/>
          </cell>
        </row>
        <row r="33">
          <cell r="D33">
            <v>0</v>
          </cell>
          <cell r="V33" t="str">
            <v/>
          </cell>
          <cell r="W33" t="str">
            <v/>
          </cell>
          <cell r="X33" t="str">
            <v/>
          </cell>
          <cell r="Y33" t="str">
            <v/>
          </cell>
          <cell r="Z33" t="str">
            <v/>
          </cell>
        </row>
        <row r="34">
          <cell r="D34">
            <v>0</v>
          </cell>
          <cell r="V34" t="str">
            <v/>
          </cell>
          <cell r="W34" t="str">
            <v/>
          </cell>
          <cell r="X34" t="str">
            <v/>
          </cell>
          <cell r="Y34" t="str">
            <v/>
          </cell>
          <cell r="Z34" t="str">
            <v/>
          </cell>
        </row>
        <row r="35">
          <cell r="D35">
            <v>0</v>
          </cell>
          <cell r="V35" t="str">
            <v/>
          </cell>
          <cell r="W35" t="str">
            <v/>
          </cell>
          <cell r="X35" t="str">
            <v/>
          </cell>
          <cell r="Y35" t="str">
            <v/>
          </cell>
          <cell r="Z35" t="str">
            <v/>
          </cell>
        </row>
        <row r="36">
          <cell r="D36">
            <v>0</v>
          </cell>
          <cell r="V36" t="str">
            <v/>
          </cell>
          <cell r="W36" t="str">
            <v/>
          </cell>
          <cell r="X36" t="str">
            <v/>
          </cell>
          <cell r="Y36" t="str">
            <v/>
          </cell>
          <cell r="Z36" t="str">
            <v/>
          </cell>
        </row>
        <row r="37">
          <cell r="D37">
            <v>0</v>
          </cell>
          <cell r="V37" t="str">
            <v/>
          </cell>
          <cell r="W37" t="str">
            <v/>
          </cell>
          <cell r="X37" t="str">
            <v/>
          </cell>
          <cell r="Y37" t="str">
            <v/>
          </cell>
          <cell r="Z37" t="str">
            <v/>
          </cell>
        </row>
        <row r="38">
          <cell r="D38">
            <v>0</v>
          </cell>
          <cell r="V38" t="str">
            <v/>
          </cell>
          <cell r="W38" t="str">
            <v/>
          </cell>
          <cell r="X38" t="str">
            <v/>
          </cell>
          <cell r="Y38" t="str">
            <v/>
          </cell>
          <cell r="Z38" t="str">
            <v/>
          </cell>
        </row>
        <row r="39">
          <cell r="D39">
            <v>0</v>
          </cell>
          <cell r="V39" t="str">
            <v/>
          </cell>
          <cell r="W39" t="str">
            <v/>
          </cell>
          <cell r="X39" t="str">
            <v/>
          </cell>
          <cell r="Y39" t="str">
            <v/>
          </cell>
          <cell r="Z39" t="str">
            <v/>
          </cell>
        </row>
        <row r="40">
          <cell r="D40">
            <v>0</v>
          </cell>
          <cell r="V40" t="str">
            <v/>
          </cell>
          <cell r="W40" t="str">
            <v/>
          </cell>
          <cell r="X40" t="str">
            <v/>
          </cell>
          <cell r="Y40" t="str">
            <v/>
          </cell>
          <cell r="Z40" t="str">
            <v/>
          </cell>
        </row>
        <row r="41">
          <cell r="D41">
            <v>0</v>
          </cell>
          <cell r="V41" t="str">
            <v/>
          </cell>
          <cell r="W41" t="str">
            <v/>
          </cell>
          <cell r="X41" t="str">
            <v/>
          </cell>
          <cell r="Y41" t="str">
            <v/>
          </cell>
          <cell r="Z41" t="str">
            <v/>
          </cell>
        </row>
        <row r="42">
          <cell r="D42">
            <v>0</v>
          </cell>
          <cell r="V42" t="str">
            <v/>
          </cell>
          <cell r="W42" t="str">
            <v/>
          </cell>
          <cell r="X42" t="str">
            <v/>
          </cell>
          <cell r="Y42" t="str">
            <v/>
          </cell>
          <cell r="Z42" t="str">
            <v/>
          </cell>
        </row>
        <row r="43">
          <cell r="D43">
            <v>0</v>
          </cell>
          <cell r="V43" t="str">
            <v/>
          </cell>
          <cell r="W43" t="str">
            <v/>
          </cell>
          <cell r="X43" t="str">
            <v/>
          </cell>
          <cell r="Y43" t="str">
            <v/>
          </cell>
          <cell r="Z43" t="str">
            <v/>
          </cell>
        </row>
        <row r="44">
          <cell r="D44">
            <v>0</v>
          </cell>
          <cell r="V44" t="str">
            <v/>
          </cell>
          <cell r="W44" t="str">
            <v/>
          </cell>
          <cell r="X44" t="str">
            <v/>
          </cell>
          <cell r="Y44" t="str">
            <v/>
          </cell>
          <cell r="Z44" t="str">
            <v/>
          </cell>
        </row>
        <row r="45">
          <cell r="D45">
            <v>0</v>
          </cell>
          <cell r="V45" t="str">
            <v/>
          </cell>
          <cell r="W45" t="str">
            <v/>
          </cell>
          <cell r="X45" t="str">
            <v/>
          </cell>
          <cell r="Y45" t="str">
            <v/>
          </cell>
          <cell r="Z45" t="str">
            <v/>
          </cell>
        </row>
        <row r="46">
          <cell r="D46">
            <v>0</v>
          </cell>
          <cell r="V46" t="str">
            <v/>
          </cell>
          <cell r="W46" t="str">
            <v/>
          </cell>
          <cell r="X46" t="str">
            <v/>
          </cell>
          <cell r="Y46" t="str">
            <v/>
          </cell>
          <cell r="Z46" t="str">
            <v/>
          </cell>
        </row>
        <row r="47">
          <cell r="D47">
            <v>0</v>
          </cell>
          <cell r="V47" t="str">
            <v/>
          </cell>
          <cell r="W47" t="str">
            <v/>
          </cell>
          <cell r="X47" t="str">
            <v/>
          </cell>
          <cell r="Y47" t="str">
            <v/>
          </cell>
          <cell r="Z47" t="str">
            <v/>
          </cell>
        </row>
        <row r="48">
          <cell r="D48">
            <v>0</v>
          </cell>
          <cell r="V48" t="str">
            <v/>
          </cell>
          <cell r="W48" t="str">
            <v/>
          </cell>
          <cell r="X48" t="str">
            <v/>
          </cell>
          <cell r="Y48" t="str">
            <v/>
          </cell>
          <cell r="Z48" t="str">
            <v/>
          </cell>
        </row>
        <row r="49">
          <cell r="D49">
            <v>0</v>
          </cell>
          <cell r="V49" t="str">
            <v/>
          </cell>
          <cell r="W49" t="str">
            <v/>
          </cell>
          <cell r="X49" t="str">
            <v/>
          </cell>
          <cell r="Y49" t="str">
            <v/>
          </cell>
          <cell r="Z49" t="str">
            <v/>
          </cell>
        </row>
        <row r="50">
          <cell r="D50">
            <v>0</v>
          </cell>
          <cell r="V50" t="str">
            <v/>
          </cell>
          <cell r="W50" t="str">
            <v/>
          </cell>
          <cell r="X50" t="str">
            <v/>
          </cell>
          <cell r="Y50" t="str">
            <v/>
          </cell>
          <cell r="Z50" t="str">
            <v/>
          </cell>
        </row>
        <row r="51">
          <cell r="D51">
            <v>0</v>
          </cell>
          <cell r="V51" t="str">
            <v/>
          </cell>
          <cell r="W51" t="str">
            <v/>
          </cell>
          <cell r="X51" t="str">
            <v/>
          </cell>
          <cell r="Y51" t="str">
            <v/>
          </cell>
          <cell r="Z51" t="str">
            <v/>
          </cell>
        </row>
        <row r="52">
          <cell r="D52">
            <v>0</v>
          </cell>
          <cell r="V52" t="str">
            <v/>
          </cell>
          <cell r="W52" t="str">
            <v/>
          </cell>
          <cell r="X52" t="str">
            <v/>
          </cell>
          <cell r="Y52" t="str">
            <v/>
          </cell>
          <cell r="Z52" t="str">
            <v/>
          </cell>
        </row>
        <row r="53">
          <cell r="D53">
            <v>0</v>
          </cell>
          <cell r="V53" t="str">
            <v/>
          </cell>
          <cell r="W53" t="str">
            <v/>
          </cell>
          <cell r="X53" t="str">
            <v/>
          </cell>
          <cell r="Y53" t="str">
            <v/>
          </cell>
          <cell r="Z53" t="str">
            <v/>
          </cell>
        </row>
        <row r="54">
          <cell r="D54">
            <v>0</v>
          </cell>
          <cell r="V54" t="str">
            <v/>
          </cell>
          <cell r="W54" t="str">
            <v/>
          </cell>
          <cell r="X54" t="str">
            <v/>
          </cell>
          <cell r="Y54" t="str">
            <v/>
          </cell>
          <cell r="Z54" t="str">
            <v/>
          </cell>
        </row>
        <row r="55">
          <cell r="D55">
            <v>0</v>
          </cell>
          <cell r="V55" t="str">
            <v/>
          </cell>
          <cell r="W55" t="str">
            <v/>
          </cell>
          <cell r="X55" t="str">
            <v/>
          </cell>
          <cell r="Y55" t="str">
            <v/>
          </cell>
          <cell r="Z55" t="str">
            <v/>
          </cell>
        </row>
        <row r="56">
          <cell r="D56">
            <v>0</v>
          </cell>
          <cell r="V56" t="str">
            <v/>
          </cell>
          <cell r="W56" t="str">
            <v/>
          </cell>
          <cell r="X56" t="str">
            <v/>
          </cell>
          <cell r="Y56" t="str">
            <v/>
          </cell>
          <cell r="Z56" t="str">
            <v/>
          </cell>
        </row>
        <row r="57">
          <cell r="D57">
            <v>0</v>
          </cell>
          <cell r="V57" t="str">
            <v/>
          </cell>
          <cell r="W57" t="str">
            <v/>
          </cell>
          <cell r="X57" t="str">
            <v/>
          </cell>
          <cell r="Y57" t="str">
            <v/>
          </cell>
          <cell r="Z57" t="str">
            <v/>
          </cell>
        </row>
        <row r="58">
          <cell r="D58">
            <v>0</v>
          </cell>
          <cell r="V58" t="str">
            <v/>
          </cell>
          <cell r="W58" t="str">
            <v/>
          </cell>
          <cell r="X58" t="str">
            <v/>
          </cell>
          <cell r="Y58" t="str">
            <v/>
          </cell>
          <cell r="Z58" t="str">
            <v/>
          </cell>
        </row>
        <row r="59">
          <cell r="D59">
            <v>0</v>
          </cell>
          <cell r="V59" t="str">
            <v/>
          </cell>
          <cell r="W59" t="str">
            <v/>
          </cell>
          <cell r="X59" t="str">
            <v/>
          </cell>
          <cell r="Y59" t="str">
            <v/>
          </cell>
          <cell r="Z59" t="str">
            <v/>
          </cell>
        </row>
        <row r="60">
          <cell r="D60">
            <v>0</v>
          </cell>
          <cell r="V60" t="str">
            <v/>
          </cell>
          <cell r="W60" t="str">
            <v/>
          </cell>
          <cell r="X60" t="str">
            <v/>
          </cell>
          <cell r="Y60" t="str">
            <v/>
          </cell>
          <cell r="Z60" t="str">
            <v/>
          </cell>
        </row>
        <row r="61">
          <cell r="D61">
            <v>0</v>
          </cell>
          <cell r="V61" t="str">
            <v/>
          </cell>
          <cell r="W61" t="str">
            <v/>
          </cell>
          <cell r="X61" t="str">
            <v/>
          </cell>
          <cell r="Y61" t="str">
            <v/>
          </cell>
          <cell r="Z61" t="str">
            <v/>
          </cell>
        </row>
        <row r="62">
          <cell r="D62">
            <v>0</v>
          </cell>
          <cell r="V62" t="str">
            <v/>
          </cell>
          <cell r="W62" t="str">
            <v/>
          </cell>
          <cell r="X62" t="str">
            <v/>
          </cell>
          <cell r="Y62" t="str">
            <v/>
          </cell>
          <cell r="Z62" t="str">
            <v/>
          </cell>
        </row>
        <row r="63">
          <cell r="D63">
            <v>0</v>
          </cell>
          <cell r="V63" t="str">
            <v/>
          </cell>
          <cell r="W63" t="str">
            <v/>
          </cell>
          <cell r="X63" t="str">
            <v/>
          </cell>
          <cell r="Y63" t="str">
            <v/>
          </cell>
          <cell r="Z63" t="str">
            <v/>
          </cell>
        </row>
        <row r="64">
          <cell r="D64">
            <v>0</v>
          </cell>
          <cell r="V64" t="str">
            <v/>
          </cell>
          <cell r="W64" t="str">
            <v/>
          </cell>
          <cell r="X64" t="str">
            <v/>
          </cell>
          <cell r="Y64" t="str">
            <v/>
          </cell>
          <cell r="Z64" t="str">
            <v/>
          </cell>
        </row>
        <row r="65">
          <cell r="D65">
            <v>0</v>
          </cell>
          <cell r="V65" t="str">
            <v/>
          </cell>
          <cell r="W65" t="str">
            <v/>
          </cell>
          <cell r="X65" t="str">
            <v/>
          </cell>
          <cell r="Y65" t="str">
            <v/>
          </cell>
          <cell r="Z65" t="str">
            <v/>
          </cell>
        </row>
        <row r="66">
          <cell r="D66">
            <v>0</v>
          </cell>
          <cell r="V66" t="str">
            <v/>
          </cell>
          <cell r="W66" t="str">
            <v/>
          </cell>
          <cell r="X66" t="str">
            <v/>
          </cell>
          <cell r="Y66" t="str">
            <v/>
          </cell>
          <cell r="Z66" t="str">
            <v/>
          </cell>
        </row>
        <row r="67">
          <cell r="D67">
            <v>0</v>
          </cell>
          <cell r="V67" t="str">
            <v/>
          </cell>
          <cell r="W67" t="str">
            <v/>
          </cell>
          <cell r="X67" t="str">
            <v/>
          </cell>
          <cell r="Y67" t="str">
            <v/>
          </cell>
          <cell r="Z67" t="str">
            <v/>
          </cell>
        </row>
        <row r="68">
          <cell r="D68">
            <v>0</v>
          </cell>
          <cell r="V68" t="str">
            <v/>
          </cell>
          <cell r="W68" t="str">
            <v/>
          </cell>
          <cell r="X68" t="str">
            <v/>
          </cell>
          <cell r="Y68" t="str">
            <v/>
          </cell>
          <cell r="Z68" t="str">
            <v/>
          </cell>
        </row>
        <row r="69">
          <cell r="D69">
            <v>0</v>
          </cell>
          <cell r="V69" t="str">
            <v/>
          </cell>
          <cell r="W69" t="str">
            <v/>
          </cell>
          <cell r="X69" t="str">
            <v/>
          </cell>
          <cell r="Y69" t="str">
            <v/>
          </cell>
          <cell r="Z69" t="str">
            <v/>
          </cell>
        </row>
        <row r="70">
          <cell r="D70">
            <v>0</v>
          </cell>
          <cell r="V70" t="str">
            <v/>
          </cell>
          <cell r="W70" t="str">
            <v/>
          </cell>
          <cell r="X70" t="str">
            <v/>
          </cell>
          <cell r="Y70" t="str">
            <v/>
          </cell>
          <cell r="Z70" t="str">
            <v/>
          </cell>
        </row>
        <row r="71">
          <cell r="D71">
            <v>0</v>
          </cell>
          <cell r="V71" t="str">
            <v/>
          </cell>
          <cell r="W71" t="str">
            <v/>
          </cell>
          <cell r="X71" t="str">
            <v/>
          </cell>
          <cell r="Y71" t="str">
            <v/>
          </cell>
          <cell r="Z71" t="str">
            <v/>
          </cell>
        </row>
        <row r="72">
          <cell r="D72">
            <v>0</v>
          </cell>
          <cell r="V72" t="str">
            <v/>
          </cell>
          <cell r="W72" t="str">
            <v/>
          </cell>
          <cell r="X72" t="str">
            <v/>
          </cell>
          <cell r="Y72" t="str">
            <v/>
          </cell>
          <cell r="Z72" t="str">
            <v/>
          </cell>
        </row>
        <row r="73">
          <cell r="D73">
            <v>0</v>
          </cell>
          <cell r="V73" t="str">
            <v/>
          </cell>
          <cell r="W73" t="str">
            <v/>
          </cell>
          <cell r="X73" t="str">
            <v/>
          </cell>
          <cell r="Y73" t="str">
            <v/>
          </cell>
          <cell r="Z73" t="str">
            <v/>
          </cell>
        </row>
        <row r="74">
          <cell r="D74">
            <v>0</v>
          </cell>
          <cell r="V74" t="str">
            <v/>
          </cell>
          <cell r="W74" t="str">
            <v/>
          </cell>
          <cell r="X74" t="str">
            <v/>
          </cell>
          <cell r="Y74" t="str">
            <v/>
          </cell>
          <cell r="Z74" t="str">
            <v/>
          </cell>
        </row>
        <row r="75">
          <cell r="D75">
            <v>0</v>
          </cell>
          <cell r="V75" t="str">
            <v/>
          </cell>
          <cell r="W75" t="str">
            <v/>
          </cell>
          <cell r="X75" t="str">
            <v/>
          </cell>
          <cell r="Y75" t="str">
            <v/>
          </cell>
          <cell r="Z75" t="str">
            <v/>
          </cell>
        </row>
        <row r="76">
          <cell r="D76">
            <v>0</v>
          </cell>
          <cell r="V76" t="str">
            <v/>
          </cell>
          <cell r="W76" t="str">
            <v/>
          </cell>
          <cell r="X76" t="str">
            <v/>
          </cell>
          <cell r="Y76" t="str">
            <v/>
          </cell>
          <cell r="Z76" t="str">
            <v/>
          </cell>
        </row>
        <row r="77">
          <cell r="D77">
            <v>0</v>
          </cell>
          <cell r="V77" t="str">
            <v/>
          </cell>
          <cell r="W77" t="str">
            <v/>
          </cell>
          <cell r="X77" t="str">
            <v/>
          </cell>
          <cell r="Y77" t="str">
            <v/>
          </cell>
          <cell r="Z77" t="str">
            <v/>
          </cell>
        </row>
        <row r="78">
          <cell r="D78">
            <v>0</v>
          </cell>
          <cell r="V78" t="str">
            <v/>
          </cell>
          <cell r="W78" t="str">
            <v/>
          </cell>
          <cell r="X78" t="str">
            <v/>
          </cell>
          <cell r="Y78" t="str">
            <v/>
          </cell>
          <cell r="Z78" t="str">
            <v/>
          </cell>
        </row>
        <row r="79">
          <cell r="D79">
            <v>0</v>
          </cell>
          <cell r="V79" t="str">
            <v/>
          </cell>
          <cell r="W79" t="str">
            <v/>
          </cell>
          <cell r="X79" t="str">
            <v/>
          </cell>
          <cell r="Y79" t="str">
            <v/>
          </cell>
          <cell r="Z79" t="str">
            <v/>
          </cell>
        </row>
        <row r="80">
          <cell r="D80">
            <v>0</v>
          </cell>
          <cell r="V80" t="str">
            <v/>
          </cell>
          <cell r="W80" t="str">
            <v/>
          </cell>
          <cell r="X80" t="str">
            <v/>
          </cell>
          <cell r="Y80" t="str">
            <v/>
          </cell>
          <cell r="Z80" t="str">
            <v/>
          </cell>
        </row>
      </sheetData>
      <sheetData sheetId="8">
        <row r="14">
          <cell r="D14" t="str">
            <v>Company</v>
          </cell>
          <cell r="E14" t="str">
            <v>Stage of Company</v>
          </cell>
          <cell r="F14" t="str">
            <v>State</v>
          </cell>
          <cell r="G14" t="str">
            <v>Region</v>
          </cell>
          <cell r="H14" t="str">
            <v>Industry</v>
          </cell>
          <cell r="I14" t="str">
            <v>Fund Lead Status</v>
          </cell>
          <cell r="J14" t="str">
            <v>Total Cost</v>
          </cell>
          <cell r="K14" t="str">
            <v>Percent of Cost</v>
          </cell>
          <cell r="L14" t="str">
            <v>Total Cash &amp; Non-Cash Proceeds</v>
          </cell>
          <cell r="M14" t="str">
            <v>Cost Basis of Proceeds</v>
          </cell>
          <cell r="N14" t="str">
            <v>Residual Value</v>
          </cell>
          <cell r="O14" t="str">
            <v>Residual Cost</v>
          </cell>
          <cell r="P14" t="str">
            <v>Realized</v>
          </cell>
          <cell r="Q14" t="str">
            <v>Unrealized</v>
          </cell>
          <cell r="R14" t="str">
            <v>Total</v>
          </cell>
          <cell r="S14" t="str">
            <v>Realized Gains</v>
          </cell>
          <cell r="T14" t="str">
            <v>Realized Losses</v>
          </cell>
          <cell r="U14" t="str">
            <v>Financial Status</v>
          </cell>
          <cell r="V14" t="str">
            <v>IRR</v>
          </cell>
          <cell r="W14" t="str">
            <v>Residual Value to Residual Cost</v>
          </cell>
          <cell r="X14" t="str">
            <v>Distributions to Total Cost</v>
          </cell>
          <cell r="Y14" t="str">
            <v>Residual Value to Total Cost</v>
          </cell>
          <cell r="Z14" t="str">
            <v>Total Value to Cost Multiple</v>
          </cell>
          <cell r="AA14" t="str">
            <v>Year of Initial Investment</v>
          </cell>
          <cell r="AB14" t="str">
            <v>Last Year Exitted</v>
          </cell>
          <cell r="AC14" t="str">
            <v>Projected year to Exit</v>
          </cell>
          <cell r="AD14" t="str">
            <v>Years to Exit</v>
          </cell>
        </row>
        <row r="15">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cell r="U15" t="str">
            <v/>
          </cell>
          <cell r="V15" t="str">
            <v/>
          </cell>
          <cell r="W15" t="str">
            <v/>
          </cell>
          <cell r="X15" t="str">
            <v/>
          </cell>
          <cell r="Y15" t="str">
            <v/>
          </cell>
          <cell r="Z15" t="str">
            <v/>
          </cell>
          <cell r="AA15" t="str">
            <v/>
          </cell>
          <cell r="AB15" t="str">
            <v/>
          </cell>
          <cell r="AC15" t="str">
            <v/>
          </cell>
          <cell r="AD15" t="str">
            <v/>
          </cell>
        </row>
        <row r="16">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cell r="U16" t="str">
            <v/>
          </cell>
          <cell r="V16" t="str">
            <v/>
          </cell>
          <cell r="W16" t="str">
            <v/>
          </cell>
          <cell r="X16" t="str">
            <v/>
          </cell>
          <cell r="Y16" t="str">
            <v/>
          </cell>
          <cell r="Z16" t="str">
            <v/>
          </cell>
          <cell r="AA16" t="str">
            <v/>
          </cell>
          <cell r="AB16" t="str">
            <v/>
          </cell>
          <cell r="AC16" t="str">
            <v/>
          </cell>
          <cell r="AD16" t="str">
            <v/>
          </cell>
        </row>
        <row r="17">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cell r="U17" t="str">
            <v/>
          </cell>
          <cell r="V17" t="str">
            <v/>
          </cell>
          <cell r="W17" t="str">
            <v/>
          </cell>
          <cell r="X17" t="str">
            <v/>
          </cell>
          <cell r="Y17" t="str">
            <v/>
          </cell>
          <cell r="Z17" t="str">
            <v/>
          </cell>
          <cell r="AA17" t="str">
            <v/>
          </cell>
          <cell r="AB17" t="str">
            <v/>
          </cell>
          <cell r="AC17" t="str">
            <v/>
          </cell>
          <cell r="AD17" t="str">
            <v/>
          </cell>
        </row>
        <row r="18">
          <cell r="D18" t="str">
            <v/>
          </cell>
          <cell r="E18" t="str">
            <v/>
          </cell>
          <cell r="F18" t="str">
            <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cell r="U18" t="str">
            <v/>
          </cell>
          <cell r="V18" t="str">
            <v/>
          </cell>
          <cell r="W18" t="str">
            <v/>
          </cell>
          <cell r="X18" t="str">
            <v/>
          </cell>
          <cell r="Y18" t="str">
            <v/>
          </cell>
          <cell r="Z18" t="str">
            <v/>
          </cell>
          <cell r="AA18" t="str">
            <v/>
          </cell>
          <cell r="AB18" t="str">
            <v/>
          </cell>
          <cell r="AC18" t="str">
            <v/>
          </cell>
          <cell r="AD18" t="str">
            <v/>
          </cell>
        </row>
        <row r="19">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cell r="U19" t="str">
            <v/>
          </cell>
          <cell r="V19" t="str">
            <v/>
          </cell>
          <cell r="W19" t="str">
            <v/>
          </cell>
          <cell r="X19" t="str">
            <v/>
          </cell>
          <cell r="Y19" t="str">
            <v/>
          </cell>
          <cell r="Z19" t="str">
            <v/>
          </cell>
          <cell r="AA19" t="str">
            <v/>
          </cell>
          <cell r="AB19" t="str">
            <v/>
          </cell>
          <cell r="AC19" t="str">
            <v/>
          </cell>
          <cell r="AD19" t="str">
            <v/>
          </cell>
        </row>
        <row r="20">
          <cell r="D20" t="str">
            <v/>
          </cell>
          <cell r="E20" t="str">
            <v/>
          </cell>
          <cell r="F20" t="str">
            <v/>
          </cell>
          <cell r="G20" t="str">
            <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cell r="U20" t="str">
            <v/>
          </cell>
          <cell r="V20" t="str">
            <v/>
          </cell>
          <cell r="W20" t="str">
            <v/>
          </cell>
          <cell r="X20" t="str">
            <v/>
          </cell>
          <cell r="Y20" t="str">
            <v/>
          </cell>
          <cell r="Z20" t="str">
            <v/>
          </cell>
          <cell r="AA20" t="str">
            <v/>
          </cell>
          <cell r="AB20" t="str">
            <v/>
          </cell>
          <cell r="AC20" t="str">
            <v/>
          </cell>
          <cell r="AD20" t="str">
            <v/>
          </cell>
        </row>
        <row r="21">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t="str">
            <v/>
          </cell>
          <cell r="W21" t="str">
            <v/>
          </cell>
          <cell r="X21" t="str">
            <v/>
          </cell>
          <cell r="Y21" t="str">
            <v/>
          </cell>
          <cell r="Z21" t="str">
            <v/>
          </cell>
          <cell r="AA21" t="str">
            <v/>
          </cell>
          <cell r="AB21" t="str">
            <v/>
          </cell>
          <cell r="AC21" t="str">
            <v/>
          </cell>
          <cell r="AD21" t="str">
            <v/>
          </cell>
        </row>
        <row r="22">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D23" t="str">
            <v/>
          </cell>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row>
        <row r="24">
          <cell r="D24" t="str">
            <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t="str">
            <v/>
          </cell>
          <cell r="U24" t="str">
            <v/>
          </cell>
          <cell r="V24" t="str">
            <v/>
          </cell>
          <cell r="W24" t="str">
            <v/>
          </cell>
          <cell r="X24" t="str">
            <v/>
          </cell>
          <cell r="Y24" t="str">
            <v/>
          </cell>
          <cell r="Z24" t="str">
            <v/>
          </cell>
          <cell r="AA24" t="str">
            <v/>
          </cell>
          <cell r="AB24" t="str">
            <v/>
          </cell>
          <cell r="AC24" t="str">
            <v/>
          </cell>
          <cell r="AD24" t="str">
            <v/>
          </cell>
        </row>
        <row r="25">
          <cell r="D25" t="str">
            <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cell r="U25" t="str">
            <v/>
          </cell>
          <cell r="V25" t="str">
            <v/>
          </cell>
          <cell r="W25" t="str">
            <v/>
          </cell>
          <cell r="X25" t="str">
            <v/>
          </cell>
          <cell r="Y25" t="str">
            <v/>
          </cell>
          <cell r="Z25" t="str">
            <v/>
          </cell>
          <cell r="AA25" t="str">
            <v/>
          </cell>
          <cell r="AB25" t="str">
            <v/>
          </cell>
          <cell r="AC25" t="str">
            <v/>
          </cell>
          <cell r="AD25" t="str">
            <v/>
          </cell>
        </row>
        <row r="26">
          <cell r="D26" t="str">
            <v/>
          </cell>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row>
        <row r="27">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row>
        <row r="28">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t="str">
            <v/>
          </cell>
          <cell r="W28" t="str">
            <v/>
          </cell>
          <cell r="X28" t="str">
            <v/>
          </cell>
          <cell r="Y28" t="str">
            <v/>
          </cell>
          <cell r="Z28" t="str">
            <v/>
          </cell>
          <cell r="AA28" t="str">
            <v/>
          </cell>
          <cell r="AB28" t="str">
            <v/>
          </cell>
          <cell r="AC28" t="str">
            <v/>
          </cell>
          <cell r="AD28" t="str">
            <v/>
          </cell>
        </row>
        <row r="29">
          <cell r="D29" t="str">
            <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D30" t="str">
            <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row>
        <row r="31">
          <cell r="D31" t="str">
            <v/>
          </cell>
          <cell r="E31" t="str">
            <v/>
          </cell>
          <cell r="F31" t="str">
            <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cell r="U31" t="str">
            <v/>
          </cell>
          <cell r="V31" t="str">
            <v/>
          </cell>
          <cell r="W31" t="str">
            <v/>
          </cell>
          <cell r="X31" t="str">
            <v/>
          </cell>
          <cell r="Y31" t="str">
            <v/>
          </cell>
          <cell r="Z31" t="str">
            <v/>
          </cell>
          <cell r="AA31" t="str">
            <v/>
          </cell>
          <cell r="AB31" t="str">
            <v/>
          </cell>
          <cell r="AC31" t="str">
            <v/>
          </cell>
          <cell r="AD31" t="str">
            <v/>
          </cell>
        </row>
        <row r="32">
          <cell r="D32" t="str">
            <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t="str">
            <v/>
          </cell>
          <cell r="V32" t="str">
            <v/>
          </cell>
          <cell r="W32" t="str">
            <v/>
          </cell>
          <cell r="X32" t="str">
            <v/>
          </cell>
          <cell r="Y32" t="str">
            <v/>
          </cell>
          <cell r="Z32" t="str">
            <v/>
          </cell>
          <cell r="AA32" t="str">
            <v/>
          </cell>
          <cell r="AB32" t="str">
            <v/>
          </cell>
          <cell r="AC32" t="str">
            <v/>
          </cell>
          <cell r="AD32" t="str">
            <v/>
          </cell>
        </row>
        <row r="33">
          <cell r="D33" t="str">
            <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t="str">
            <v/>
          </cell>
          <cell r="U33" t="str">
            <v/>
          </cell>
          <cell r="V33" t="str">
            <v/>
          </cell>
          <cell r="W33" t="str">
            <v/>
          </cell>
          <cell r="X33" t="str">
            <v/>
          </cell>
          <cell r="Y33" t="str">
            <v/>
          </cell>
          <cell r="Z33" t="str">
            <v/>
          </cell>
          <cell r="AA33" t="str">
            <v/>
          </cell>
          <cell r="AB33" t="str">
            <v/>
          </cell>
          <cell r="AC33" t="str">
            <v/>
          </cell>
          <cell r="AD33" t="str">
            <v/>
          </cell>
        </row>
        <row r="34">
          <cell r="D34" t="str">
            <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cell r="U34" t="str">
            <v/>
          </cell>
          <cell r="V34" t="str">
            <v/>
          </cell>
          <cell r="W34" t="str">
            <v/>
          </cell>
          <cell r="X34" t="str">
            <v/>
          </cell>
          <cell r="Y34" t="str">
            <v/>
          </cell>
          <cell r="Z34" t="str">
            <v/>
          </cell>
          <cell r="AA34" t="str">
            <v/>
          </cell>
          <cell r="AB34" t="str">
            <v/>
          </cell>
          <cell r="AC34" t="str">
            <v/>
          </cell>
          <cell r="AD34" t="str">
            <v/>
          </cell>
        </row>
        <row r="35">
          <cell r="D35" t="str">
            <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t="str">
            <v/>
          </cell>
          <cell r="V35" t="str">
            <v/>
          </cell>
          <cell r="W35" t="str">
            <v/>
          </cell>
          <cell r="X35" t="str">
            <v/>
          </cell>
          <cell r="Y35" t="str">
            <v/>
          </cell>
          <cell r="Z35" t="str">
            <v/>
          </cell>
          <cell r="AA35" t="str">
            <v/>
          </cell>
          <cell r="AB35" t="str">
            <v/>
          </cell>
          <cell r="AC35" t="str">
            <v/>
          </cell>
          <cell r="AD35" t="str">
            <v/>
          </cell>
        </row>
        <row r="36">
          <cell r="D36" t="str">
            <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t="str">
            <v/>
          </cell>
          <cell r="V36" t="str">
            <v/>
          </cell>
          <cell r="W36" t="str">
            <v/>
          </cell>
          <cell r="X36" t="str">
            <v/>
          </cell>
          <cell r="Y36" t="str">
            <v/>
          </cell>
          <cell r="Z36" t="str">
            <v/>
          </cell>
          <cell r="AA36" t="str">
            <v/>
          </cell>
          <cell r="AB36" t="str">
            <v/>
          </cell>
          <cell r="AC36" t="str">
            <v/>
          </cell>
          <cell r="AD36" t="str">
            <v/>
          </cell>
        </row>
        <row r="37">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cell r="U37" t="str">
            <v/>
          </cell>
          <cell r="V37" t="str">
            <v/>
          </cell>
          <cell r="W37" t="str">
            <v/>
          </cell>
          <cell r="X37" t="str">
            <v/>
          </cell>
          <cell r="Y37" t="str">
            <v/>
          </cell>
          <cell r="Z37" t="str">
            <v/>
          </cell>
          <cell r="AA37" t="str">
            <v/>
          </cell>
          <cell r="AB37" t="str">
            <v/>
          </cell>
          <cell r="AC37" t="str">
            <v/>
          </cell>
          <cell r="AD37" t="str">
            <v/>
          </cell>
        </row>
        <row r="38">
          <cell r="D38" t="str">
            <v/>
          </cell>
          <cell r="E38" t="str">
            <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t="str">
            <v/>
          </cell>
          <cell r="U38" t="str">
            <v/>
          </cell>
          <cell r="V38" t="str">
            <v/>
          </cell>
          <cell r="W38" t="str">
            <v/>
          </cell>
          <cell r="X38" t="str">
            <v/>
          </cell>
          <cell r="Y38" t="str">
            <v/>
          </cell>
          <cell r="Z38" t="str">
            <v/>
          </cell>
          <cell r="AA38" t="str">
            <v/>
          </cell>
          <cell r="AB38" t="str">
            <v/>
          </cell>
          <cell r="AC38" t="str">
            <v/>
          </cell>
          <cell r="AD38" t="str">
            <v/>
          </cell>
        </row>
        <row r="39">
          <cell r="D39" t="str">
            <v/>
          </cell>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t="str">
            <v/>
          </cell>
          <cell r="V39" t="str">
            <v/>
          </cell>
          <cell r="W39" t="str">
            <v/>
          </cell>
          <cell r="X39" t="str">
            <v/>
          </cell>
          <cell r="Y39" t="str">
            <v/>
          </cell>
          <cell r="Z39" t="str">
            <v/>
          </cell>
          <cell r="AA39" t="str">
            <v/>
          </cell>
          <cell r="AB39" t="str">
            <v/>
          </cell>
          <cell r="AC39" t="str">
            <v/>
          </cell>
          <cell r="AD39" t="str">
            <v/>
          </cell>
        </row>
        <row r="40">
          <cell r="D40" t="str">
            <v/>
          </cell>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t="str">
            <v/>
          </cell>
          <cell r="V40" t="str">
            <v/>
          </cell>
          <cell r="W40" t="str">
            <v/>
          </cell>
          <cell r="X40" t="str">
            <v/>
          </cell>
          <cell r="Y40" t="str">
            <v/>
          </cell>
          <cell r="Z40" t="str">
            <v/>
          </cell>
          <cell r="AA40" t="str">
            <v/>
          </cell>
          <cell r="AB40" t="str">
            <v/>
          </cell>
          <cell r="AC40" t="str">
            <v/>
          </cell>
          <cell r="AD40" t="str">
            <v/>
          </cell>
        </row>
        <row r="41">
          <cell r="D41" t="str">
            <v/>
          </cell>
          <cell r="E41" t="str">
            <v/>
          </cell>
          <cell r="F41" t="str">
            <v/>
          </cell>
          <cell r="G41" t="str">
            <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cell r="U41" t="str">
            <v/>
          </cell>
          <cell r="V41" t="str">
            <v/>
          </cell>
          <cell r="W41" t="str">
            <v/>
          </cell>
          <cell r="X41" t="str">
            <v/>
          </cell>
          <cell r="Y41" t="str">
            <v/>
          </cell>
          <cell r="Z41" t="str">
            <v/>
          </cell>
          <cell r="AA41" t="str">
            <v/>
          </cell>
          <cell r="AB41" t="str">
            <v/>
          </cell>
          <cell r="AC41" t="str">
            <v/>
          </cell>
          <cell r="AD41" t="str">
            <v/>
          </cell>
        </row>
        <row r="42">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t="str">
            <v/>
          </cell>
          <cell r="V42" t="str">
            <v/>
          </cell>
          <cell r="W42" t="str">
            <v/>
          </cell>
          <cell r="X42" t="str">
            <v/>
          </cell>
          <cell r="Y42" t="str">
            <v/>
          </cell>
          <cell r="Z42" t="str">
            <v/>
          </cell>
          <cell r="AA42" t="str">
            <v/>
          </cell>
          <cell r="AB42" t="str">
            <v/>
          </cell>
          <cell r="AC42" t="str">
            <v/>
          </cell>
          <cell r="AD42" t="str">
            <v/>
          </cell>
        </row>
        <row r="43">
          <cell r="D43" t="str">
            <v/>
          </cell>
          <cell r="E43" t="str">
            <v/>
          </cell>
          <cell r="F43" t="str">
            <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cell r="U43" t="str">
            <v/>
          </cell>
          <cell r="V43" t="str">
            <v/>
          </cell>
          <cell r="W43" t="str">
            <v/>
          </cell>
          <cell r="X43" t="str">
            <v/>
          </cell>
          <cell r="Y43" t="str">
            <v/>
          </cell>
          <cell r="Z43" t="str">
            <v/>
          </cell>
          <cell r="AA43" t="str">
            <v/>
          </cell>
          <cell r="AB43" t="str">
            <v/>
          </cell>
          <cell r="AC43" t="str">
            <v/>
          </cell>
          <cell r="AD43" t="str">
            <v/>
          </cell>
        </row>
        <row r="44">
          <cell r="D44" t="str">
            <v/>
          </cell>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t="str">
            <v/>
          </cell>
          <cell r="V44" t="str">
            <v/>
          </cell>
          <cell r="W44" t="str">
            <v/>
          </cell>
          <cell r="X44" t="str">
            <v/>
          </cell>
          <cell r="Y44" t="str">
            <v/>
          </cell>
          <cell r="Z44" t="str">
            <v/>
          </cell>
          <cell r="AA44" t="str">
            <v/>
          </cell>
          <cell r="AB44" t="str">
            <v/>
          </cell>
          <cell r="AC44" t="str">
            <v/>
          </cell>
          <cell r="AD44" t="str">
            <v/>
          </cell>
        </row>
        <row r="45">
          <cell r="D45" t="str">
            <v/>
          </cell>
          <cell r="E45" t="str">
            <v/>
          </cell>
          <cell r="F45" t="str">
            <v/>
          </cell>
          <cell r="G45" t="str">
            <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cell r="U45" t="str">
            <v/>
          </cell>
          <cell r="V45" t="str">
            <v/>
          </cell>
          <cell r="W45" t="str">
            <v/>
          </cell>
          <cell r="X45" t="str">
            <v/>
          </cell>
          <cell r="Y45" t="str">
            <v/>
          </cell>
          <cell r="Z45" t="str">
            <v/>
          </cell>
          <cell r="AA45" t="str">
            <v/>
          </cell>
          <cell r="AB45" t="str">
            <v/>
          </cell>
          <cell r="AC45" t="str">
            <v/>
          </cell>
          <cell r="AD45" t="str">
            <v/>
          </cell>
        </row>
        <row r="46">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cell r="Z46" t="str">
            <v/>
          </cell>
          <cell r="AA46" t="str">
            <v/>
          </cell>
          <cell r="AB46" t="str">
            <v/>
          </cell>
          <cell r="AC46" t="str">
            <v/>
          </cell>
          <cell r="AD46" t="str">
            <v/>
          </cell>
        </row>
        <row r="47">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cell r="Z47" t="str">
            <v/>
          </cell>
          <cell r="AA47" t="str">
            <v/>
          </cell>
          <cell r="AB47" t="str">
            <v/>
          </cell>
          <cell r="AC47" t="str">
            <v/>
          </cell>
          <cell r="AD47" t="str">
            <v/>
          </cell>
        </row>
        <row r="48">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cell r="U48" t="str">
            <v/>
          </cell>
          <cell r="V48" t="str">
            <v/>
          </cell>
          <cell r="W48" t="str">
            <v/>
          </cell>
          <cell r="X48" t="str">
            <v/>
          </cell>
          <cell r="Y48" t="str">
            <v/>
          </cell>
          <cell r="Z48" t="str">
            <v/>
          </cell>
          <cell r="AA48" t="str">
            <v/>
          </cell>
          <cell r="AB48" t="str">
            <v/>
          </cell>
          <cell r="AC48" t="str">
            <v/>
          </cell>
          <cell r="AD48" t="str">
            <v/>
          </cell>
        </row>
        <row r="49">
          <cell r="D49" t="str">
            <v/>
          </cell>
          <cell r="E49" t="str">
            <v/>
          </cell>
          <cell r="F49" t="str">
            <v/>
          </cell>
          <cell r="G49" t="str">
            <v/>
          </cell>
          <cell r="H49" t="str">
            <v/>
          </cell>
          <cell r="I49" t="str">
            <v/>
          </cell>
          <cell r="J49" t="str">
            <v/>
          </cell>
          <cell r="K49" t="str">
            <v/>
          </cell>
          <cell r="L49" t="str">
            <v/>
          </cell>
          <cell r="M49" t="str">
            <v/>
          </cell>
          <cell r="N49" t="str">
            <v/>
          </cell>
          <cell r="O49" t="str">
            <v/>
          </cell>
          <cell r="P49" t="str">
            <v/>
          </cell>
          <cell r="Q49" t="str">
            <v/>
          </cell>
          <cell r="R49" t="str">
            <v/>
          </cell>
          <cell r="S49" t="str">
            <v/>
          </cell>
          <cell r="T49" t="str">
            <v/>
          </cell>
          <cell r="U49" t="str">
            <v/>
          </cell>
          <cell r="V49" t="str">
            <v/>
          </cell>
          <cell r="W49" t="str">
            <v/>
          </cell>
          <cell r="X49" t="str">
            <v/>
          </cell>
          <cell r="Y49" t="str">
            <v/>
          </cell>
          <cell r="Z49" t="str">
            <v/>
          </cell>
          <cell r="AA49" t="str">
            <v/>
          </cell>
          <cell r="AB49" t="str">
            <v/>
          </cell>
          <cell r="AC49" t="str">
            <v/>
          </cell>
          <cell r="AD49" t="str">
            <v/>
          </cell>
        </row>
        <row r="50">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cell r="U50" t="str">
            <v/>
          </cell>
          <cell r="V50" t="str">
            <v/>
          </cell>
          <cell r="W50" t="str">
            <v/>
          </cell>
          <cell r="X50" t="str">
            <v/>
          </cell>
          <cell r="Y50" t="str">
            <v/>
          </cell>
          <cell r="Z50" t="str">
            <v/>
          </cell>
          <cell r="AA50" t="str">
            <v/>
          </cell>
          <cell r="AB50" t="str">
            <v/>
          </cell>
          <cell r="AC50" t="str">
            <v/>
          </cell>
          <cell r="AD50" t="str">
            <v/>
          </cell>
        </row>
        <row r="51">
          <cell r="D51" t="str">
            <v/>
          </cell>
          <cell r="E51" t="str">
            <v/>
          </cell>
          <cell r="F51" t="str">
            <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cell r="U51" t="str">
            <v/>
          </cell>
          <cell r="V51" t="str">
            <v/>
          </cell>
          <cell r="W51" t="str">
            <v/>
          </cell>
          <cell r="X51" t="str">
            <v/>
          </cell>
          <cell r="Y51" t="str">
            <v/>
          </cell>
          <cell r="Z51" t="str">
            <v/>
          </cell>
          <cell r="AA51" t="str">
            <v/>
          </cell>
          <cell r="AB51" t="str">
            <v/>
          </cell>
          <cell r="AC51" t="str">
            <v/>
          </cell>
          <cell r="AD51" t="str">
            <v/>
          </cell>
        </row>
        <row r="52">
          <cell r="D52" t="str">
            <v/>
          </cell>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t="str">
            <v/>
          </cell>
          <cell r="W52" t="str">
            <v/>
          </cell>
          <cell r="X52" t="str">
            <v/>
          </cell>
          <cell r="Y52" t="str">
            <v/>
          </cell>
          <cell r="Z52" t="str">
            <v/>
          </cell>
          <cell r="AA52" t="str">
            <v/>
          </cell>
          <cell r="AB52" t="str">
            <v/>
          </cell>
          <cell r="AC52" t="str">
            <v/>
          </cell>
          <cell r="AD52" t="str">
            <v/>
          </cell>
        </row>
        <row r="53">
          <cell r="D53" t="str">
            <v/>
          </cell>
          <cell r="E53" t="str">
            <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D54" t="str">
            <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row>
        <row r="55">
          <cell r="D55" t="str">
            <v/>
          </cell>
          <cell r="E55" t="str">
            <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t="str">
            <v/>
          </cell>
          <cell r="U55" t="str">
            <v/>
          </cell>
          <cell r="V55" t="str">
            <v/>
          </cell>
          <cell r="W55" t="str">
            <v/>
          </cell>
          <cell r="X55" t="str">
            <v/>
          </cell>
          <cell r="Y55" t="str">
            <v/>
          </cell>
          <cell r="Z55" t="str">
            <v/>
          </cell>
          <cell r="AA55" t="str">
            <v/>
          </cell>
          <cell r="AB55" t="str">
            <v/>
          </cell>
          <cell r="AC55" t="str">
            <v/>
          </cell>
          <cell r="AD55" t="str">
            <v/>
          </cell>
        </row>
        <row r="56">
          <cell r="D56" t="str">
            <v/>
          </cell>
          <cell r="E56" t="str">
            <v/>
          </cell>
          <cell r="F56" t="str">
            <v/>
          </cell>
          <cell r="G56" t="str">
            <v/>
          </cell>
          <cell r="H56" t="str">
            <v/>
          </cell>
          <cell r="I56" t="str">
            <v/>
          </cell>
          <cell r="J56" t="str">
            <v/>
          </cell>
          <cell r="K56" t="str">
            <v/>
          </cell>
          <cell r="L56" t="str">
            <v/>
          </cell>
          <cell r="M56" t="str">
            <v/>
          </cell>
          <cell r="N56" t="str">
            <v/>
          </cell>
          <cell r="O56" t="str">
            <v/>
          </cell>
          <cell r="P56" t="str">
            <v/>
          </cell>
          <cell r="Q56" t="str">
            <v/>
          </cell>
          <cell r="R56" t="str">
            <v/>
          </cell>
          <cell r="S56" t="str">
            <v/>
          </cell>
          <cell r="T56" t="str">
            <v/>
          </cell>
          <cell r="U56" t="str">
            <v/>
          </cell>
          <cell r="V56" t="str">
            <v/>
          </cell>
          <cell r="W56" t="str">
            <v/>
          </cell>
          <cell r="X56" t="str">
            <v/>
          </cell>
          <cell r="Y56" t="str">
            <v/>
          </cell>
          <cell r="Z56" t="str">
            <v/>
          </cell>
          <cell r="AA56" t="str">
            <v/>
          </cell>
          <cell r="AB56" t="str">
            <v/>
          </cell>
          <cell r="AC56" t="str">
            <v/>
          </cell>
          <cell r="AD56" t="str">
            <v/>
          </cell>
        </row>
        <row r="57">
          <cell r="D57" t="str">
            <v/>
          </cell>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t="str">
            <v/>
          </cell>
          <cell r="W57" t="str">
            <v/>
          </cell>
          <cell r="X57" t="str">
            <v/>
          </cell>
          <cell r="Y57" t="str">
            <v/>
          </cell>
          <cell r="Z57" t="str">
            <v/>
          </cell>
          <cell r="AA57" t="str">
            <v/>
          </cell>
          <cell r="AB57" t="str">
            <v/>
          </cell>
          <cell r="AC57" t="str">
            <v/>
          </cell>
          <cell r="AD57" t="str">
            <v/>
          </cell>
        </row>
        <row r="58">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cell r="U58" t="str">
            <v/>
          </cell>
          <cell r="V58" t="str">
            <v/>
          </cell>
          <cell r="W58" t="str">
            <v/>
          </cell>
          <cell r="X58" t="str">
            <v/>
          </cell>
          <cell r="Y58" t="str">
            <v/>
          </cell>
          <cell r="Z58" t="str">
            <v/>
          </cell>
          <cell r="AA58" t="str">
            <v/>
          </cell>
          <cell r="AB58" t="str">
            <v/>
          </cell>
          <cell r="AC58" t="str">
            <v/>
          </cell>
          <cell r="AD58" t="str">
            <v/>
          </cell>
        </row>
        <row r="59">
          <cell r="D59" t="str">
            <v/>
          </cell>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row>
        <row r="60">
          <cell r="D60" t="str">
            <v/>
          </cell>
          <cell r="E60" t="str">
            <v/>
          </cell>
          <cell r="F60" t="str">
            <v/>
          </cell>
          <cell r="G60" t="str">
            <v/>
          </cell>
          <cell r="H60" t="str">
            <v/>
          </cell>
          <cell r="I60" t="str">
            <v/>
          </cell>
          <cell r="J60" t="str">
            <v/>
          </cell>
          <cell r="K60" t="str">
            <v/>
          </cell>
          <cell r="L60" t="str">
            <v/>
          </cell>
          <cell r="M60" t="str">
            <v/>
          </cell>
          <cell r="N60" t="str">
            <v/>
          </cell>
          <cell r="O60" t="str">
            <v/>
          </cell>
          <cell r="P60" t="str">
            <v/>
          </cell>
          <cell r="Q60" t="str">
            <v/>
          </cell>
          <cell r="R60" t="str">
            <v/>
          </cell>
          <cell r="S60" t="str">
            <v/>
          </cell>
          <cell r="T60" t="str">
            <v/>
          </cell>
          <cell r="U60" t="str">
            <v/>
          </cell>
          <cell r="V60" t="str">
            <v/>
          </cell>
          <cell r="W60" t="str">
            <v/>
          </cell>
          <cell r="X60" t="str">
            <v/>
          </cell>
          <cell r="Y60" t="str">
            <v/>
          </cell>
          <cell r="Z60" t="str">
            <v/>
          </cell>
          <cell r="AA60" t="str">
            <v/>
          </cell>
          <cell r="AB60" t="str">
            <v/>
          </cell>
          <cell r="AC60" t="str">
            <v/>
          </cell>
          <cell r="AD60" t="str">
            <v/>
          </cell>
        </row>
        <row r="61">
          <cell r="D61" t="str">
            <v/>
          </cell>
          <cell r="E61" t="str">
            <v/>
          </cell>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t="str">
            <v/>
          </cell>
          <cell r="U61" t="str">
            <v/>
          </cell>
          <cell r="V61" t="str">
            <v/>
          </cell>
          <cell r="W61" t="str">
            <v/>
          </cell>
          <cell r="X61" t="str">
            <v/>
          </cell>
          <cell r="Y61" t="str">
            <v/>
          </cell>
          <cell r="Z61" t="str">
            <v/>
          </cell>
          <cell r="AA61" t="str">
            <v/>
          </cell>
          <cell r="AB61" t="str">
            <v/>
          </cell>
          <cell r="AC61" t="str">
            <v/>
          </cell>
          <cell r="AD61" t="str">
            <v/>
          </cell>
        </row>
        <row r="62">
          <cell r="D62" t="str">
            <v/>
          </cell>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t="str">
            <v/>
          </cell>
          <cell r="V62" t="str">
            <v/>
          </cell>
          <cell r="W62" t="str">
            <v/>
          </cell>
          <cell r="X62" t="str">
            <v/>
          </cell>
          <cell r="Y62" t="str">
            <v/>
          </cell>
          <cell r="Z62" t="str">
            <v/>
          </cell>
          <cell r="AA62" t="str">
            <v/>
          </cell>
          <cell r="AB62" t="str">
            <v/>
          </cell>
          <cell r="AC62" t="str">
            <v/>
          </cell>
          <cell r="AD62" t="str">
            <v/>
          </cell>
        </row>
        <row r="63">
          <cell r="D63" t="str">
            <v/>
          </cell>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t="str">
            <v/>
          </cell>
          <cell r="V63" t="str">
            <v/>
          </cell>
          <cell r="W63" t="str">
            <v/>
          </cell>
          <cell r="X63" t="str">
            <v/>
          </cell>
          <cell r="Y63" t="str">
            <v/>
          </cell>
          <cell r="Z63" t="str">
            <v/>
          </cell>
          <cell r="AA63" t="str">
            <v/>
          </cell>
          <cell r="AB63" t="str">
            <v/>
          </cell>
          <cell r="AC63" t="str">
            <v/>
          </cell>
          <cell r="AD63" t="str">
            <v/>
          </cell>
        </row>
        <row r="64">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cell r="U64" t="str">
            <v/>
          </cell>
          <cell r="V64" t="str">
            <v/>
          </cell>
          <cell r="W64" t="str">
            <v/>
          </cell>
          <cell r="X64" t="str">
            <v/>
          </cell>
          <cell r="Y64" t="str">
            <v/>
          </cell>
          <cell r="Z64" t="str">
            <v/>
          </cell>
          <cell r="AA64" t="str">
            <v/>
          </cell>
          <cell r="AB64" t="str">
            <v/>
          </cell>
          <cell r="AC64" t="str">
            <v/>
          </cell>
          <cell r="AD64" t="str">
            <v/>
          </cell>
        </row>
        <row r="65">
          <cell r="D65" t="str">
            <v/>
          </cell>
          <cell r="E65" t="str">
            <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cell r="U65" t="str">
            <v/>
          </cell>
          <cell r="V65" t="str">
            <v/>
          </cell>
          <cell r="W65" t="str">
            <v/>
          </cell>
          <cell r="X65" t="str">
            <v/>
          </cell>
          <cell r="Y65" t="str">
            <v/>
          </cell>
          <cell r="Z65" t="str">
            <v/>
          </cell>
          <cell r="AA65" t="str">
            <v/>
          </cell>
          <cell r="AB65" t="str">
            <v/>
          </cell>
          <cell r="AC65" t="str">
            <v/>
          </cell>
          <cell r="AD65" t="str">
            <v/>
          </cell>
        </row>
        <row r="66">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cell r="V66" t="str">
            <v/>
          </cell>
          <cell r="W66" t="str">
            <v/>
          </cell>
          <cell r="X66" t="str">
            <v/>
          </cell>
          <cell r="Y66" t="str">
            <v/>
          </cell>
          <cell r="Z66" t="str">
            <v/>
          </cell>
          <cell r="AA66" t="str">
            <v/>
          </cell>
          <cell r="AB66" t="str">
            <v/>
          </cell>
          <cell r="AC66" t="str">
            <v/>
          </cell>
          <cell r="AD66" t="str">
            <v/>
          </cell>
        </row>
        <row r="67">
          <cell r="D67" t="str">
            <v/>
          </cell>
          <cell r="E67" t="str">
            <v/>
          </cell>
          <cell r="F67" t="str">
            <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t="str">
            <v/>
          </cell>
          <cell r="U67" t="str">
            <v/>
          </cell>
          <cell r="V67" t="str">
            <v/>
          </cell>
          <cell r="W67" t="str">
            <v/>
          </cell>
          <cell r="X67" t="str">
            <v/>
          </cell>
          <cell r="Y67" t="str">
            <v/>
          </cell>
          <cell r="Z67" t="str">
            <v/>
          </cell>
          <cell r="AA67" t="str">
            <v/>
          </cell>
          <cell r="AB67" t="str">
            <v/>
          </cell>
          <cell r="AC67" t="str">
            <v/>
          </cell>
          <cell r="AD67" t="str">
            <v/>
          </cell>
        </row>
        <row r="68">
          <cell r="D68" t="str">
            <v/>
          </cell>
          <cell r="E68" t="str">
            <v/>
          </cell>
          <cell r="F68" t="str">
            <v/>
          </cell>
          <cell r="G68" t="str">
            <v/>
          </cell>
          <cell r="H68" t="str">
            <v/>
          </cell>
          <cell r="I68" t="str">
            <v/>
          </cell>
          <cell r="J68" t="str">
            <v/>
          </cell>
          <cell r="K68" t="str">
            <v/>
          </cell>
          <cell r="L68" t="str">
            <v/>
          </cell>
          <cell r="M68" t="str">
            <v/>
          </cell>
          <cell r="N68" t="str">
            <v/>
          </cell>
          <cell r="O68" t="str">
            <v/>
          </cell>
          <cell r="P68" t="str">
            <v/>
          </cell>
          <cell r="Q68" t="str">
            <v/>
          </cell>
          <cell r="R68" t="str">
            <v/>
          </cell>
          <cell r="S68" t="str">
            <v/>
          </cell>
          <cell r="T68" t="str">
            <v/>
          </cell>
          <cell r="U68" t="str">
            <v/>
          </cell>
          <cell r="V68" t="str">
            <v/>
          </cell>
          <cell r="W68" t="str">
            <v/>
          </cell>
          <cell r="X68" t="str">
            <v/>
          </cell>
          <cell r="Y68" t="str">
            <v/>
          </cell>
          <cell r="Z68" t="str">
            <v/>
          </cell>
          <cell r="AA68" t="str">
            <v/>
          </cell>
          <cell r="AB68" t="str">
            <v/>
          </cell>
          <cell r="AC68" t="str">
            <v/>
          </cell>
          <cell r="AD68" t="str">
            <v/>
          </cell>
        </row>
        <row r="69">
          <cell r="D69" t="str">
            <v/>
          </cell>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t="str">
            <v/>
          </cell>
          <cell r="W69" t="str">
            <v/>
          </cell>
          <cell r="X69" t="str">
            <v/>
          </cell>
          <cell r="Y69" t="str">
            <v/>
          </cell>
          <cell r="Z69" t="str">
            <v/>
          </cell>
          <cell r="AA69" t="str">
            <v/>
          </cell>
          <cell r="AB69" t="str">
            <v/>
          </cell>
          <cell r="AC69" t="str">
            <v/>
          </cell>
          <cell r="AD69" t="str">
            <v/>
          </cell>
        </row>
        <row r="70">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cell r="U70" t="str">
            <v/>
          </cell>
          <cell r="V70" t="str">
            <v/>
          </cell>
          <cell r="W70" t="str">
            <v/>
          </cell>
          <cell r="X70" t="str">
            <v/>
          </cell>
          <cell r="Y70" t="str">
            <v/>
          </cell>
          <cell r="Z70" t="str">
            <v/>
          </cell>
          <cell r="AA70" t="str">
            <v/>
          </cell>
          <cell r="AB70" t="str">
            <v/>
          </cell>
          <cell r="AC70" t="str">
            <v/>
          </cell>
          <cell r="AD70" t="str">
            <v/>
          </cell>
        </row>
        <row r="71">
          <cell r="D71" t="str">
            <v/>
          </cell>
          <cell r="E71" t="str">
            <v/>
          </cell>
          <cell r="F71" t="str">
            <v/>
          </cell>
          <cell r="G71" t="str">
            <v/>
          </cell>
          <cell r="H71" t="str">
            <v/>
          </cell>
          <cell r="I71" t="str">
            <v/>
          </cell>
          <cell r="J71" t="str">
            <v/>
          </cell>
          <cell r="K71" t="str">
            <v/>
          </cell>
          <cell r="L71" t="str">
            <v/>
          </cell>
          <cell r="M71" t="str">
            <v/>
          </cell>
          <cell r="N71" t="str">
            <v/>
          </cell>
          <cell r="O71" t="str">
            <v/>
          </cell>
          <cell r="P71" t="str">
            <v/>
          </cell>
          <cell r="Q71" t="str">
            <v/>
          </cell>
          <cell r="R71" t="str">
            <v/>
          </cell>
          <cell r="S71" t="str">
            <v/>
          </cell>
          <cell r="T71" t="str">
            <v/>
          </cell>
          <cell r="U71" t="str">
            <v/>
          </cell>
          <cell r="V71" t="str">
            <v/>
          </cell>
          <cell r="W71" t="str">
            <v/>
          </cell>
          <cell r="X71" t="str">
            <v/>
          </cell>
          <cell r="Y71" t="str">
            <v/>
          </cell>
          <cell r="Z71" t="str">
            <v/>
          </cell>
          <cell r="AA71" t="str">
            <v/>
          </cell>
          <cell r="AB71" t="str">
            <v/>
          </cell>
          <cell r="AC71" t="str">
            <v/>
          </cell>
          <cell r="AD71" t="str">
            <v/>
          </cell>
        </row>
        <row r="72">
          <cell r="D72" t="str">
            <v/>
          </cell>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t="str">
            <v/>
          </cell>
          <cell r="W72" t="str">
            <v/>
          </cell>
          <cell r="X72" t="str">
            <v/>
          </cell>
          <cell r="Y72" t="str">
            <v/>
          </cell>
          <cell r="Z72" t="str">
            <v/>
          </cell>
          <cell r="AA72" t="str">
            <v/>
          </cell>
          <cell r="AB72" t="str">
            <v/>
          </cell>
          <cell r="AC72" t="str">
            <v/>
          </cell>
          <cell r="AD72" t="str">
            <v/>
          </cell>
        </row>
        <row r="73">
          <cell r="D73" t="str">
            <v/>
          </cell>
          <cell r="E73" t="str">
            <v/>
          </cell>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t="str">
            <v/>
          </cell>
          <cell r="U73" t="str">
            <v/>
          </cell>
          <cell r="V73" t="str">
            <v/>
          </cell>
          <cell r="W73" t="str">
            <v/>
          </cell>
          <cell r="X73" t="str">
            <v/>
          </cell>
          <cell r="Y73" t="str">
            <v/>
          </cell>
          <cell r="Z73" t="str">
            <v/>
          </cell>
          <cell r="AA73" t="str">
            <v/>
          </cell>
          <cell r="AB73" t="str">
            <v/>
          </cell>
          <cell r="AC73" t="str">
            <v/>
          </cell>
          <cell r="AD73" t="str">
            <v/>
          </cell>
        </row>
        <row r="74">
          <cell r="D74" t="str">
            <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cell r="U74" t="str">
            <v/>
          </cell>
          <cell r="V74" t="str">
            <v/>
          </cell>
          <cell r="W74" t="str">
            <v/>
          </cell>
          <cell r="X74" t="str">
            <v/>
          </cell>
          <cell r="Y74" t="str">
            <v/>
          </cell>
          <cell r="Z74" t="str">
            <v/>
          </cell>
          <cell r="AA74" t="str">
            <v/>
          </cell>
          <cell r="AB74" t="str">
            <v/>
          </cell>
          <cell r="AC74" t="str">
            <v/>
          </cell>
          <cell r="AD74" t="str">
            <v/>
          </cell>
        </row>
        <row r="75">
          <cell r="D75" t="str">
            <v/>
          </cell>
          <cell r="E75" t="str">
            <v/>
          </cell>
          <cell r="F75" t="str">
            <v/>
          </cell>
          <cell r="G75" t="str">
            <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cell r="U75" t="str">
            <v/>
          </cell>
          <cell r="V75" t="str">
            <v/>
          </cell>
          <cell r="W75" t="str">
            <v/>
          </cell>
          <cell r="X75" t="str">
            <v/>
          </cell>
          <cell r="Y75" t="str">
            <v/>
          </cell>
          <cell r="Z75" t="str">
            <v/>
          </cell>
          <cell r="AA75" t="str">
            <v/>
          </cell>
          <cell r="AB75" t="str">
            <v/>
          </cell>
          <cell r="AC75" t="str">
            <v/>
          </cell>
          <cell r="AD75" t="str">
            <v/>
          </cell>
        </row>
        <row r="76">
          <cell r="D76" t="str">
            <v/>
          </cell>
          <cell r="E76" t="str">
            <v/>
          </cell>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cell r="U76" t="str">
            <v/>
          </cell>
          <cell r="V76" t="str">
            <v/>
          </cell>
          <cell r="W76" t="str">
            <v/>
          </cell>
          <cell r="X76" t="str">
            <v/>
          </cell>
          <cell r="Y76" t="str">
            <v/>
          </cell>
          <cell r="Z76" t="str">
            <v/>
          </cell>
          <cell r="AA76" t="str">
            <v/>
          </cell>
          <cell r="AB76" t="str">
            <v/>
          </cell>
          <cell r="AC76" t="str">
            <v/>
          </cell>
          <cell r="AD76" t="str">
            <v/>
          </cell>
        </row>
        <row r="77">
          <cell r="D77" t="str">
            <v/>
          </cell>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t="str">
            <v/>
          </cell>
          <cell r="V77" t="str">
            <v/>
          </cell>
          <cell r="W77" t="str">
            <v/>
          </cell>
          <cell r="X77" t="str">
            <v/>
          </cell>
          <cell r="Y77" t="str">
            <v/>
          </cell>
          <cell r="Z77" t="str">
            <v/>
          </cell>
          <cell r="AA77" t="str">
            <v/>
          </cell>
          <cell r="AB77" t="str">
            <v/>
          </cell>
          <cell r="AC77" t="str">
            <v/>
          </cell>
          <cell r="AD77" t="str">
            <v/>
          </cell>
        </row>
        <row r="78">
          <cell r="D78" t="str">
            <v/>
          </cell>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t="str">
            <v/>
          </cell>
          <cell r="V78" t="str">
            <v/>
          </cell>
          <cell r="W78" t="str">
            <v/>
          </cell>
          <cell r="X78" t="str">
            <v/>
          </cell>
          <cell r="Y78" t="str">
            <v/>
          </cell>
          <cell r="Z78" t="str">
            <v/>
          </cell>
          <cell r="AA78" t="str">
            <v/>
          </cell>
          <cell r="AB78" t="str">
            <v/>
          </cell>
          <cell r="AC78" t="str">
            <v/>
          </cell>
          <cell r="AD78" t="str">
            <v/>
          </cell>
        </row>
        <row r="79">
          <cell r="D79" t="str">
            <v/>
          </cell>
          <cell r="E79" t="str">
            <v/>
          </cell>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cell r="U79" t="str">
            <v/>
          </cell>
          <cell r="V79" t="str">
            <v/>
          </cell>
          <cell r="W79" t="str">
            <v/>
          </cell>
          <cell r="X79" t="str">
            <v/>
          </cell>
          <cell r="Y79" t="str">
            <v/>
          </cell>
          <cell r="Z79" t="str">
            <v/>
          </cell>
          <cell r="AA79" t="str">
            <v/>
          </cell>
          <cell r="AB79" t="str">
            <v/>
          </cell>
          <cell r="AC79" t="str">
            <v/>
          </cell>
          <cell r="AD79" t="str">
            <v/>
          </cell>
        </row>
        <row r="80">
          <cell r="D80" t="str">
            <v/>
          </cell>
          <cell r="E80" t="str">
            <v/>
          </cell>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cell r="U80" t="str">
            <v/>
          </cell>
          <cell r="V80" t="str">
            <v/>
          </cell>
          <cell r="W80" t="str">
            <v/>
          </cell>
          <cell r="X80" t="str">
            <v/>
          </cell>
          <cell r="Y80" t="str">
            <v/>
          </cell>
          <cell r="Z80" t="str">
            <v/>
          </cell>
          <cell r="AA80" t="str">
            <v/>
          </cell>
          <cell r="AB80" t="str">
            <v/>
          </cell>
          <cell r="AC80" t="str">
            <v/>
          </cell>
          <cell r="AD80" t="str">
            <v/>
          </cell>
        </row>
        <row r="81">
          <cell r="D81" t="str">
            <v/>
          </cell>
          <cell r="E81" t="str">
            <v/>
          </cell>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t="str">
            <v/>
          </cell>
          <cell r="U81" t="str">
            <v/>
          </cell>
          <cell r="V81" t="str">
            <v/>
          </cell>
          <cell r="W81" t="str">
            <v/>
          </cell>
          <cell r="X81" t="str">
            <v/>
          </cell>
          <cell r="Y81" t="str">
            <v/>
          </cell>
          <cell r="Z81" t="str">
            <v/>
          </cell>
          <cell r="AA81" t="str">
            <v/>
          </cell>
          <cell r="AB81" t="str">
            <v/>
          </cell>
          <cell r="AC81" t="str">
            <v/>
          </cell>
          <cell r="AD81" t="str">
            <v/>
          </cell>
        </row>
        <row r="82">
          <cell r="D82" t="str">
            <v/>
          </cell>
          <cell r="E82" t="str">
            <v/>
          </cell>
          <cell r="F82" t="str">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t="str">
            <v/>
          </cell>
          <cell r="U82" t="str">
            <v/>
          </cell>
          <cell r="V82" t="str">
            <v/>
          </cell>
          <cell r="W82" t="str">
            <v/>
          </cell>
          <cell r="X82" t="str">
            <v/>
          </cell>
          <cell r="Y82" t="str">
            <v/>
          </cell>
          <cell r="Z82" t="str">
            <v/>
          </cell>
          <cell r="AA82" t="str">
            <v/>
          </cell>
          <cell r="AB82" t="str">
            <v/>
          </cell>
          <cell r="AC82" t="str">
            <v/>
          </cell>
          <cell r="AD82" t="str">
            <v/>
          </cell>
        </row>
        <row r="83">
          <cell r="D83" t="str">
            <v/>
          </cell>
          <cell r="E83" t="str">
            <v/>
          </cell>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cell r="U83" t="str">
            <v/>
          </cell>
          <cell r="V83" t="str">
            <v/>
          </cell>
          <cell r="W83" t="str">
            <v/>
          </cell>
          <cell r="X83" t="str">
            <v/>
          </cell>
          <cell r="Y83" t="str">
            <v/>
          </cell>
          <cell r="Z83" t="str">
            <v/>
          </cell>
          <cell r="AA83" t="str">
            <v/>
          </cell>
          <cell r="AB83" t="str">
            <v/>
          </cell>
          <cell r="AC83" t="str">
            <v/>
          </cell>
          <cell r="AD83" t="str">
            <v/>
          </cell>
        </row>
        <row r="84">
          <cell r="D84" t="str">
            <v/>
          </cell>
          <cell r="E84" t="str">
            <v/>
          </cell>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cell r="U84" t="str">
            <v/>
          </cell>
          <cell r="V84" t="str">
            <v/>
          </cell>
          <cell r="W84" t="str">
            <v/>
          </cell>
          <cell r="X84" t="str">
            <v/>
          </cell>
          <cell r="Y84" t="str">
            <v/>
          </cell>
          <cell r="Z84" t="str">
            <v/>
          </cell>
          <cell r="AA84" t="str">
            <v/>
          </cell>
          <cell r="AB84" t="str">
            <v/>
          </cell>
          <cell r="AC84" t="str">
            <v/>
          </cell>
          <cell r="AD84" t="str">
            <v/>
          </cell>
        </row>
        <row r="85">
          <cell r="D85" t="str">
            <v/>
          </cell>
          <cell r="E85" t="str">
            <v/>
          </cell>
          <cell r="F85" t="str">
            <v/>
          </cell>
          <cell r="G85" t="str">
            <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cell r="U85" t="str">
            <v/>
          </cell>
          <cell r="V85" t="str">
            <v/>
          </cell>
          <cell r="W85" t="str">
            <v/>
          </cell>
          <cell r="X85" t="str">
            <v/>
          </cell>
          <cell r="Y85" t="str">
            <v/>
          </cell>
          <cell r="Z85" t="str">
            <v/>
          </cell>
          <cell r="AA85" t="str">
            <v/>
          </cell>
          <cell r="AB85" t="str">
            <v/>
          </cell>
          <cell r="AC85" t="str">
            <v/>
          </cell>
          <cell r="AD85" t="str">
            <v/>
          </cell>
        </row>
        <row r="86">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cell r="U86" t="str">
            <v/>
          </cell>
          <cell r="V86" t="str">
            <v/>
          </cell>
          <cell r="W86" t="str">
            <v/>
          </cell>
          <cell r="X86" t="str">
            <v/>
          </cell>
          <cell r="Y86" t="str">
            <v/>
          </cell>
          <cell r="Z86" t="str">
            <v/>
          </cell>
          <cell r="AA86" t="str">
            <v/>
          </cell>
          <cell r="AB86" t="str">
            <v/>
          </cell>
          <cell r="AC86" t="str">
            <v/>
          </cell>
          <cell r="AD86" t="str">
            <v/>
          </cell>
        </row>
        <row r="87">
          <cell r="D87" t="str">
            <v/>
          </cell>
          <cell r="E87" t="str">
            <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cell r="U87" t="str">
            <v/>
          </cell>
          <cell r="V87" t="str">
            <v/>
          </cell>
          <cell r="W87" t="str">
            <v/>
          </cell>
          <cell r="X87" t="str">
            <v/>
          </cell>
          <cell r="Y87" t="str">
            <v/>
          </cell>
          <cell r="Z87" t="str">
            <v/>
          </cell>
          <cell r="AA87" t="str">
            <v/>
          </cell>
          <cell r="AB87" t="str">
            <v/>
          </cell>
          <cell r="AC87" t="str">
            <v/>
          </cell>
          <cell r="AD87" t="str">
            <v/>
          </cell>
        </row>
        <row r="88">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cell r="W88" t="str">
            <v/>
          </cell>
          <cell r="X88" t="str">
            <v/>
          </cell>
          <cell r="Y88" t="str">
            <v/>
          </cell>
          <cell r="Z88" t="str">
            <v/>
          </cell>
          <cell r="AA88" t="str">
            <v/>
          </cell>
          <cell r="AB88" t="str">
            <v/>
          </cell>
          <cell r="AC88" t="str">
            <v/>
          </cell>
          <cell r="AD88" t="str">
            <v/>
          </cell>
        </row>
        <row r="89">
          <cell r="D89" t="str">
            <v/>
          </cell>
          <cell r="E89" t="str">
            <v/>
          </cell>
          <cell r="F89" t="str">
            <v/>
          </cell>
          <cell r="G89" t="str">
            <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cell r="U89" t="str">
            <v/>
          </cell>
          <cell r="V89" t="str">
            <v/>
          </cell>
          <cell r="W89" t="str">
            <v/>
          </cell>
          <cell r="X89" t="str">
            <v/>
          </cell>
          <cell r="Y89" t="str">
            <v/>
          </cell>
          <cell r="Z89" t="str">
            <v/>
          </cell>
          <cell r="AA89" t="str">
            <v/>
          </cell>
          <cell r="AB89" t="str">
            <v/>
          </cell>
          <cell r="AC89" t="str">
            <v/>
          </cell>
          <cell r="AD89" t="str">
            <v/>
          </cell>
        </row>
        <row r="90">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cell r="U90" t="str">
            <v/>
          </cell>
          <cell r="V90" t="str">
            <v/>
          </cell>
          <cell r="W90" t="str">
            <v/>
          </cell>
          <cell r="X90" t="str">
            <v/>
          </cell>
          <cell r="Y90" t="str">
            <v/>
          </cell>
          <cell r="Z90" t="str">
            <v/>
          </cell>
          <cell r="AA90" t="str">
            <v/>
          </cell>
          <cell r="AB90" t="str">
            <v/>
          </cell>
          <cell r="AC90" t="str">
            <v/>
          </cell>
          <cell r="AD90" t="str">
            <v/>
          </cell>
        </row>
        <row r="91">
          <cell r="D91" t="str">
            <v/>
          </cell>
          <cell r="E91" t="str">
            <v/>
          </cell>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cell r="U91" t="str">
            <v/>
          </cell>
          <cell r="V91" t="str">
            <v/>
          </cell>
          <cell r="W91" t="str">
            <v/>
          </cell>
          <cell r="X91" t="str">
            <v/>
          </cell>
          <cell r="Y91" t="str">
            <v/>
          </cell>
          <cell r="Z91" t="str">
            <v/>
          </cell>
          <cell r="AA91" t="str">
            <v/>
          </cell>
          <cell r="AB91" t="str">
            <v/>
          </cell>
          <cell r="AC91" t="str">
            <v/>
          </cell>
          <cell r="AD91" t="str">
            <v/>
          </cell>
        </row>
        <row r="92">
          <cell r="D92" t="str">
            <v/>
          </cell>
          <cell r="E92" t="str">
            <v/>
          </cell>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cell r="U92" t="str">
            <v/>
          </cell>
          <cell r="V92" t="str">
            <v/>
          </cell>
          <cell r="W92" t="str">
            <v/>
          </cell>
          <cell r="X92" t="str">
            <v/>
          </cell>
          <cell r="Y92" t="str">
            <v/>
          </cell>
          <cell r="Z92" t="str">
            <v/>
          </cell>
          <cell r="AA92" t="str">
            <v/>
          </cell>
          <cell r="AB92" t="str">
            <v/>
          </cell>
          <cell r="AC92" t="str">
            <v/>
          </cell>
          <cell r="AD92" t="str">
            <v/>
          </cell>
        </row>
        <row r="93">
          <cell r="D93" t="str">
            <v/>
          </cell>
          <cell r="E93" t="str">
            <v/>
          </cell>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cell r="U93" t="str">
            <v/>
          </cell>
          <cell r="V93" t="str">
            <v/>
          </cell>
          <cell r="W93" t="str">
            <v/>
          </cell>
          <cell r="X93" t="str">
            <v/>
          </cell>
          <cell r="Y93" t="str">
            <v/>
          </cell>
          <cell r="Z93" t="str">
            <v/>
          </cell>
          <cell r="AA93" t="str">
            <v/>
          </cell>
          <cell r="AB93" t="str">
            <v/>
          </cell>
          <cell r="AC93" t="str">
            <v/>
          </cell>
          <cell r="AD93" t="str">
            <v/>
          </cell>
        </row>
        <row r="94">
          <cell r="D94" t="str">
            <v/>
          </cell>
          <cell r="E94" t="str">
            <v/>
          </cell>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cell r="U94" t="str">
            <v/>
          </cell>
          <cell r="V94" t="str">
            <v/>
          </cell>
          <cell r="W94" t="str">
            <v/>
          </cell>
          <cell r="X94" t="str">
            <v/>
          </cell>
          <cell r="Y94" t="str">
            <v/>
          </cell>
          <cell r="Z94" t="str">
            <v/>
          </cell>
          <cell r="AA94" t="str">
            <v/>
          </cell>
          <cell r="AB94" t="str">
            <v/>
          </cell>
          <cell r="AC94" t="str">
            <v/>
          </cell>
          <cell r="AD94" t="str">
            <v/>
          </cell>
        </row>
        <row r="95">
          <cell r="D95" t="str">
            <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cell r="U95" t="str">
            <v/>
          </cell>
          <cell r="V95" t="str">
            <v/>
          </cell>
          <cell r="W95" t="str">
            <v/>
          </cell>
          <cell r="X95" t="str">
            <v/>
          </cell>
          <cell r="Y95" t="str">
            <v/>
          </cell>
          <cell r="Z95" t="str">
            <v/>
          </cell>
          <cell r="AA95" t="str">
            <v/>
          </cell>
          <cell r="AB95" t="str">
            <v/>
          </cell>
          <cell r="AC95" t="str">
            <v/>
          </cell>
          <cell r="AD95" t="str">
            <v/>
          </cell>
        </row>
      </sheetData>
      <sheetData sheetId="14">
        <row r="45">
          <cell r="B45" t="str">
            <v>Stage of Company</v>
          </cell>
          <cell r="C45" t="str">
            <v>Count of Company Name</v>
          </cell>
          <cell r="D45" t="str">
            <v>Sum of Amount ($)</v>
          </cell>
        </row>
        <row r="55">
          <cell r="C55">
            <v>0</v>
          </cell>
          <cell r="D55">
            <v>0</v>
          </cell>
        </row>
        <row r="62">
          <cell r="B62" t="str">
            <v>Industry</v>
          </cell>
          <cell r="C62" t="str">
            <v>Count of Company Name</v>
          </cell>
          <cell r="D62" t="str">
            <v>Sum of Amount ($)</v>
          </cell>
        </row>
        <row r="83">
          <cell r="C83">
            <v>0</v>
          </cell>
          <cell r="D83">
            <v>0</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row>
        <row r="108">
          <cell r="C108">
            <v>2</v>
          </cell>
          <cell r="D108">
            <v>3</v>
          </cell>
          <cell r="E108">
            <v>4</v>
          </cell>
          <cell r="F108">
            <v>5</v>
          </cell>
          <cell r="G108">
            <v>6</v>
          </cell>
          <cell r="H108">
            <v>7</v>
          </cell>
          <cell r="I108">
            <v>8</v>
          </cell>
          <cell r="J108">
            <v>9</v>
          </cell>
          <cell r="K108">
            <v>10</v>
          </cell>
          <cell r="L108">
            <v>11</v>
          </cell>
          <cell r="M108">
            <v>12</v>
          </cell>
          <cell r="N108">
            <v>13</v>
          </cell>
          <cell r="O108">
            <v>14</v>
          </cell>
          <cell r="P108">
            <v>15</v>
          </cell>
          <cell r="Q108">
            <v>16</v>
          </cell>
          <cell r="R108">
            <v>17</v>
          </cell>
          <cell r="S108">
            <v>18</v>
          </cell>
          <cell r="T108">
            <v>19</v>
          </cell>
          <cell r="U108">
            <v>20</v>
          </cell>
          <cell r="V108">
            <v>21</v>
          </cell>
          <cell r="W108">
            <v>22</v>
          </cell>
          <cell r="X108">
            <v>23</v>
          </cell>
          <cell r="Y108">
            <v>24</v>
          </cell>
          <cell r="Z108">
            <v>25</v>
          </cell>
          <cell r="AA108">
            <v>26</v>
          </cell>
          <cell r="AB108">
            <v>27</v>
          </cell>
          <cell r="AC108">
            <v>28</v>
          </cell>
          <cell r="AD108">
            <v>29</v>
          </cell>
          <cell r="AE108">
            <v>30</v>
          </cell>
          <cell r="AF108">
            <v>31</v>
          </cell>
          <cell r="AG108">
            <v>32</v>
          </cell>
          <cell r="AH108">
            <v>33</v>
          </cell>
          <cell r="AI108">
            <v>34</v>
          </cell>
        </row>
        <row r="112">
          <cell r="B112" t="str">
            <v>Company Name</v>
          </cell>
          <cell r="AL112" t="str">
            <v>Company Name</v>
          </cell>
          <cell r="AM112" t="str">
            <v>Total</v>
          </cell>
        </row>
        <row r="113">
          <cell r="B113" t="str">
            <v>(blank)</v>
          </cell>
          <cell r="AJ113">
            <v>0</v>
          </cell>
          <cell r="AL113" t="str">
            <v>(blank)</v>
          </cell>
          <cell r="AM113">
            <v>0</v>
          </cell>
        </row>
        <row r="114">
          <cell r="AJ114">
            <v>0</v>
          </cell>
        </row>
        <row r="115">
          <cell r="AJ115">
            <v>0</v>
          </cell>
        </row>
        <row r="116">
          <cell r="AJ116">
            <v>0</v>
          </cell>
        </row>
        <row r="117">
          <cell r="AJ117">
            <v>0</v>
          </cell>
        </row>
        <row r="118">
          <cell r="AJ118">
            <v>0</v>
          </cell>
        </row>
        <row r="119">
          <cell r="AJ119">
            <v>0</v>
          </cell>
        </row>
        <row r="120">
          <cell r="AJ120">
            <v>0</v>
          </cell>
        </row>
        <row r="121">
          <cell r="AJ121">
            <v>0</v>
          </cell>
        </row>
        <row r="122">
          <cell r="AJ122">
            <v>0</v>
          </cell>
        </row>
        <row r="123">
          <cell r="AJ123">
            <v>0</v>
          </cell>
        </row>
        <row r="124">
          <cell r="AJ124">
            <v>0</v>
          </cell>
        </row>
        <row r="125">
          <cell r="AJ125">
            <v>0</v>
          </cell>
        </row>
        <row r="126">
          <cell r="AJ126">
            <v>0</v>
          </cell>
        </row>
        <row r="127">
          <cell r="AJ127">
            <v>0</v>
          </cell>
        </row>
        <row r="128">
          <cell r="AJ128">
            <v>0</v>
          </cell>
        </row>
        <row r="129">
          <cell r="AJ129">
            <v>0</v>
          </cell>
        </row>
        <row r="130">
          <cell r="AJ130">
            <v>0</v>
          </cell>
        </row>
        <row r="131">
          <cell r="AJ131">
            <v>0</v>
          </cell>
        </row>
        <row r="132">
          <cell r="AJ132">
            <v>0</v>
          </cell>
        </row>
        <row r="133">
          <cell r="AJ133">
            <v>0</v>
          </cell>
        </row>
        <row r="134">
          <cell r="AJ134">
            <v>0</v>
          </cell>
        </row>
        <row r="135">
          <cell r="AJ135">
            <v>0</v>
          </cell>
        </row>
        <row r="136">
          <cell r="AJ136">
            <v>0</v>
          </cell>
        </row>
        <row r="137">
          <cell r="AJ137">
            <v>0</v>
          </cell>
        </row>
        <row r="138">
          <cell r="AJ138">
            <v>0</v>
          </cell>
        </row>
        <row r="139">
          <cell r="AJ139">
            <v>0</v>
          </cell>
        </row>
        <row r="140">
          <cell r="AJ140">
            <v>0</v>
          </cell>
        </row>
        <row r="141">
          <cell r="AJ141">
            <v>0</v>
          </cell>
        </row>
        <row r="142">
          <cell r="AJ142">
            <v>0</v>
          </cell>
        </row>
        <row r="143">
          <cell r="AJ143">
            <v>0</v>
          </cell>
        </row>
        <row r="144">
          <cell r="AJ144">
            <v>0</v>
          </cell>
        </row>
        <row r="145">
          <cell r="AJ145">
            <v>0</v>
          </cell>
        </row>
        <row r="146">
          <cell r="AJ146">
            <v>0</v>
          </cell>
        </row>
        <row r="147">
          <cell r="AJ147">
            <v>0</v>
          </cell>
        </row>
        <row r="148">
          <cell r="AJ148">
            <v>0</v>
          </cell>
        </row>
        <row r="149">
          <cell r="AJ149">
            <v>0</v>
          </cell>
        </row>
        <row r="150">
          <cell r="AJ150">
            <v>0</v>
          </cell>
        </row>
        <row r="151">
          <cell r="AJ151">
            <v>0</v>
          </cell>
        </row>
        <row r="152">
          <cell r="AJ152">
            <v>0</v>
          </cell>
        </row>
        <row r="153">
          <cell r="AJ153">
            <v>0</v>
          </cell>
        </row>
        <row r="154">
          <cell r="AJ154">
            <v>0</v>
          </cell>
        </row>
        <row r="155">
          <cell r="AJ155">
            <v>0</v>
          </cell>
        </row>
        <row r="156">
          <cell r="AJ156">
            <v>0</v>
          </cell>
        </row>
        <row r="157">
          <cell r="AJ157">
            <v>0</v>
          </cell>
        </row>
        <row r="158">
          <cell r="AJ158">
            <v>0</v>
          </cell>
        </row>
        <row r="159">
          <cell r="AJ159">
            <v>0</v>
          </cell>
        </row>
        <row r="160">
          <cell r="AJ160">
            <v>0</v>
          </cell>
        </row>
        <row r="161">
          <cell r="AJ161">
            <v>0</v>
          </cell>
        </row>
        <row r="162">
          <cell r="AJ162">
            <v>0</v>
          </cell>
        </row>
        <row r="163">
          <cell r="AJ163">
            <v>0</v>
          </cell>
        </row>
        <row r="164">
          <cell r="AJ164">
            <v>0</v>
          </cell>
        </row>
        <row r="165">
          <cell r="AJ165">
            <v>0</v>
          </cell>
        </row>
        <row r="166">
          <cell r="AJ166">
            <v>0</v>
          </cell>
        </row>
        <row r="167">
          <cell r="AJ167">
            <v>0</v>
          </cell>
        </row>
        <row r="168">
          <cell r="AJ168">
            <v>0</v>
          </cell>
        </row>
        <row r="169">
          <cell r="AJ169">
            <v>0</v>
          </cell>
        </row>
        <row r="170">
          <cell r="AJ170">
            <v>0</v>
          </cell>
        </row>
        <row r="171">
          <cell r="AJ171">
            <v>0</v>
          </cell>
        </row>
        <row r="172">
          <cell r="AJ172">
            <v>0</v>
          </cell>
        </row>
        <row r="173">
          <cell r="AJ173">
            <v>0</v>
          </cell>
        </row>
        <row r="174">
          <cell r="AJ174">
            <v>0</v>
          </cell>
        </row>
        <row r="175">
          <cell r="AJ175">
            <v>0</v>
          </cell>
        </row>
        <row r="176">
          <cell r="AJ176">
            <v>0</v>
          </cell>
        </row>
        <row r="177">
          <cell r="AJ177">
            <v>0</v>
          </cell>
        </row>
        <row r="178">
          <cell r="AJ178">
            <v>0</v>
          </cell>
        </row>
        <row r="179">
          <cell r="AJ179">
            <v>0</v>
          </cell>
        </row>
        <row r="180">
          <cell r="AJ180">
            <v>0</v>
          </cell>
        </row>
        <row r="181">
          <cell r="AJ181">
            <v>0</v>
          </cell>
        </row>
        <row r="182">
          <cell r="AJ182">
            <v>0</v>
          </cell>
        </row>
        <row r="183">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row>
      </sheetData>
      <sheetData sheetId="15">
        <row r="5">
          <cell r="B5" t="str">
            <v>Year of Exit</v>
          </cell>
          <cell r="C5" t="str">
            <v>Count of Company Name</v>
          </cell>
          <cell r="D5" t="str">
            <v>Sum of Total</v>
          </cell>
          <cell r="E5" t="str">
            <v>Sum of Cost Basis of Exit Proceeds ($)</v>
          </cell>
          <cell r="F5" t="str">
            <v>Sum of Realized Gains (Losses) from Exit</v>
          </cell>
        </row>
        <row r="6">
          <cell r="D6">
            <v>0</v>
          </cell>
          <cell r="F6">
            <v>0</v>
          </cell>
        </row>
        <row r="39">
          <cell r="C39">
            <v>0</v>
          </cell>
          <cell r="D39">
            <v>0</v>
          </cell>
          <cell r="E39">
            <v>0</v>
          </cell>
          <cell r="F39">
            <v>0</v>
          </cell>
        </row>
        <row r="45">
          <cell r="B45" t="str">
            <v>Stage of Company</v>
          </cell>
          <cell r="C45" t="str">
            <v>Count of Company Name</v>
          </cell>
          <cell r="D45" t="str">
            <v>Sum of Total Proceeds</v>
          </cell>
          <cell r="E45" t="str">
            <v>Sum of Cost Basis of Exit Proceeds ($)</v>
          </cell>
        </row>
        <row r="46">
          <cell r="D46">
            <v>0</v>
          </cell>
        </row>
        <row r="55">
          <cell r="C55">
            <v>0</v>
          </cell>
          <cell r="D55">
            <v>0</v>
          </cell>
          <cell r="E55">
            <v>0</v>
          </cell>
        </row>
        <row r="62">
          <cell r="B62" t="str">
            <v>Industry</v>
          </cell>
          <cell r="C62" t="str">
            <v>Count of Company Name</v>
          </cell>
          <cell r="D62" t="str">
            <v>Sum of Total Proceeds</v>
          </cell>
        </row>
        <row r="63">
          <cell r="D63">
            <v>0</v>
          </cell>
          <cell r="F63" t="str">
            <v/>
          </cell>
          <cell r="G63" t="str">
            <v>(blank)</v>
          </cell>
          <cell r="I63">
            <v>0</v>
          </cell>
        </row>
        <row r="64">
          <cell r="F64" t="str">
            <v/>
          </cell>
        </row>
        <row r="65">
          <cell r="F65" t="str">
            <v/>
          </cell>
        </row>
        <row r="66">
          <cell r="F66" t="str">
            <v/>
          </cell>
        </row>
        <row r="67">
          <cell r="F67" t="str">
            <v/>
          </cell>
        </row>
        <row r="68">
          <cell r="F68" t="str">
            <v/>
          </cell>
        </row>
        <row r="69">
          <cell r="F69" t="str">
            <v/>
          </cell>
        </row>
        <row r="70">
          <cell r="F70" t="str">
            <v/>
          </cell>
        </row>
        <row r="71">
          <cell r="F71" t="str">
            <v/>
          </cell>
        </row>
        <row r="72">
          <cell r="F72" t="str">
            <v/>
          </cell>
        </row>
        <row r="73">
          <cell r="F73" t="str">
            <v/>
          </cell>
        </row>
        <row r="74">
          <cell r="F74" t="str">
            <v/>
          </cell>
        </row>
        <row r="75">
          <cell r="F75" t="str">
            <v/>
          </cell>
        </row>
        <row r="76">
          <cell r="F76" t="str">
            <v/>
          </cell>
        </row>
        <row r="77">
          <cell r="F77" t="str">
            <v/>
          </cell>
        </row>
        <row r="78">
          <cell r="F78" t="str">
            <v/>
          </cell>
        </row>
        <row r="79">
          <cell r="F79" t="str">
            <v/>
          </cell>
        </row>
        <row r="80">
          <cell r="F80" t="str">
            <v/>
          </cell>
        </row>
        <row r="81">
          <cell r="F81" t="str">
            <v/>
          </cell>
        </row>
        <row r="83">
          <cell r="C83">
            <v>0</v>
          </cell>
          <cell r="D83">
            <v>0</v>
          </cell>
          <cell r="H83">
            <v>0</v>
          </cell>
          <cell r="I83">
            <v>0</v>
          </cell>
          <cell r="J83">
            <v>0</v>
          </cell>
        </row>
        <row r="90">
          <cell r="B90" t="str">
            <v>Fund Lead  Status</v>
          </cell>
          <cell r="C90" t="str">
            <v>Count of Company Name</v>
          </cell>
          <cell r="D90" t="str">
            <v>Sum of Total Proceeds</v>
          </cell>
        </row>
        <row r="91">
          <cell r="D91">
            <v>0</v>
          </cell>
        </row>
        <row r="99">
          <cell r="C99">
            <v>0</v>
          </cell>
          <cell r="D99">
            <v>0</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row>
        <row r="108">
          <cell r="C108">
            <v>2</v>
          </cell>
          <cell r="D108">
            <v>3</v>
          </cell>
          <cell r="E108">
            <v>4</v>
          </cell>
          <cell r="F108">
            <v>5</v>
          </cell>
          <cell r="G108">
            <v>6</v>
          </cell>
          <cell r="H108">
            <v>7</v>
          </cell>
          <cell r="I108">
            <v>8</v>
          </cell>
          <cell r="J108">
            <v>9</v>
          </cell>
          <cell r="K108">
            <v>10</v>
          </cell>
          <cell r="L108">
            <v>11</v>
          </cell>
          <cell r="M108">
            <v>12</v>
          </cell>
          <cell r="N108">
            <v>13</v>
          </cell>
          <cell r="O108">
            <v>14</v>
          </cell>
          <cell r="P108">
            <v>15</v>
          </cell>
          <cell r="Q108">
            <v>16</v>
          </cell>
          <cell r="R108">
            <v>17</v>
          </cell>
          <cell r="S108">
            <v>18</v>
          </cell>
          <cell r="T108">
            <v>19</v>
          </cell>
          <cell r="U108">
            <v>20</v>
          </cell>
          <cell r="V108">
            <v>21</v>
          </cell>
          <cell r="W108">
            <v>22</v>
          </cell>
          <cell r="X108">
            <v>23</v>
          </cell>
          <cell r="Y108">
            <v>24</v>
          </cell>
          <cell r="Z108">
            <v>25</v>
          </cell>
          <cell r="AA108">
            <v>26</v>
          </cell>
          <cell r="AB108">
            <v>27</v>
          </cell>
          <cell r="AC108">
            <v>28</v>
          </cell>
          <cell r="AD108">
            <v>29</v>
          </cell>
          <cell r="AE108">
            <v>30</v>
          </cell>
          <cell r="AF108">
            <v>31</v>
          </cell>
          <cell r="AG108">
            <v>32</v>
          </cell>
          <cell r="AH108">
            <v>33</v>
          </cell>
          <cell r="AI108">
            <v>34</v>
          </cell>
        </row>
        <row r="112">
          <cell r="B112" t="str">
            <v>Company Name</v>
          </cell>
          <cell r="AL112" t="str">
            <v>Company Name</v>
          </cell>
          <cell r="AM112" t="str">
            <v>Sum of Cost Basis of Exit Proceeds ($)</v>
          </cell>
          <cell r="AN112" t="str">
            <v>Min of Year of Exit</v>
          </cell>
        </row>
        <row r="113">
          <cell r="B113" t="str">
            <v>(blank)</v>
          </cell>
          <cell r="C113">
            <v>0</v>
          </cell>
          <cell r="AJ113">
            <v>0</v>
          </cell>
          <cell r="AL113" t="str">
            <v>(blank)</v>
          </cell>
          <cell r="AN113">
            <v>0</v>
          </cell>
        </row>
        <row r="114">
          <cell r="AJ114">
            <v>0</v>
          </cell>
        </row>
        <row r="115">
          <cell r="AJ115">
            <v>0</v>
          </cell>
        </row>
        <row r="116">
          <cell r="AJ116">
            <v>0</v>
          </cell>
        </row>
        <row r="117">
          <cell r="AJ117">
            <v>0</v>
          </cell>
        </row>
        <row r="118">
          <cell r="AJ118">
            <v>0</v>
          </cell>
        </row>
        <row r="119">
          <cell r="AJ119">
            <v>0</v>
          </cell>
        </row>
        <row r="120">
          <cell r="AJ120">
            <v>0</v>
          </cell>
        </row>
        <row r="121">
          <cell r="AJ121">
            <v>0</v>
          </cell>
        </row>
        <row r="122">
          <cell r="AJ122">
            <v>0</v>
          </cell>
        </row>
        <row r="123">
          <cell r="AJ123">
            <v>0</v>
          </cell>
        </row>
        <row r="124">
          <cell r="AJ124">
            <v>0</v>
          </cell>
        </row>
        <row r="125">
          <cell r="AJ125">
            <v>0</v>
          </cell>
        </row>
        <row r="126">
          <cell r="AJ126">
            <v>0</v>
          </cell>
        </row>
        <row r="127">
          <cell r="AJ127">
            <v>0</v>
          </cell>
        </row>
        <row r="128">
          <cell r="AJ128">
            <v>0</v>
          </cell>
        </row>
        <row r="129">
          <cell r="AJ129">
            <v>0</v>
          </cell>
        </row>
        <row r="130">
          <cell r="AJ130">
            <v>0</v>
          </cell>
        </row>
        <row r="131">
          <cell r="AJ131">
            <v>0</v>
          </cell>
        </row>
        <row r="132">
          <cell r="AJ132">
            <v>0</v>
          </cell>
        </row>
        <row r="133">
          <cell r="AJ133">
            <v>0</v>
          </cell>
        </row>
        <row r="134">
          <cell r="AJ134">
            <v>0</v>
          </cell>
        </row>
        <row r="135">
          <cell r="AJ135">
            <v>0</v>
          </cell>
        </row>
        <row r="136">
          <cell r="AJ136">
            <v>0</v>
          </cell>
        </row>
        <row r="137">
          <cell r="AJ137">
            <v>0</v>
          </cell>
        </row>
        <row r="138">
          <cell r="AJ138">
            <v>0</v>
          </cell>
        </row>
        <row r="139">
          <cell r="AJ139">
            <v>0</v>
          </cell>
        </row>
        <row r="140">
          <cell r="AJ140">
            <v>0</v>
          </cell>
        </row>
        <row r="141">
          <cell r="AJ141">
            <v>0</v>
          </cell>
        </row>
        <row r="142">
          <cell r="AJ142">
            <v>0</v>
          </cell>
        </row>
        <row r="143">
          <cell r="AJ143">
            <v>0</v>
          </cell>
        </row>
        <row r="144">
          <cell r="AJ144">
            <v>0</v>
          </cell>
        </row>
        <row r="145">
          <cell r="AJ145">
            <v>0</v>
          </cell>
        </row>
        <row r="146">
          <cell r="AJ146">
            <v>0</v>
          </cell>
        </row>
        <row r="147">
          <cell r="AJ147">
            <v>0</v>
          </cell>
        </row>
        <row r="148">
          <cell r="AJ148">
            <v>0</v>
          </cell>
        </row>
        <row r="149">
          <cell r="AJ149">
            <v>0</v>
          </cell>
        </row>
        <row r="150">
          <cell r="AJ150">
            <v>0</v>
          </cell>
        </row>
        <row r="151">
          <cell r="AJ151">
            <v>0</v>
          </cell>
        </row>
        <row r="152">
          <cell r="AJ152">
            <v>0</v>
          </cell>
        </row>
        <row r="153">
          <cell r="AJ153">
            <v>0</v>
          </cell>
        </row>
        <row r="154">
          <cell r="AJ154">
            <v>0</v>
          </cell>
        </row>
        <row r="155">
          <cell r="AJ155">
            <v>0</v>
          </cell>
        </row>
        <row r="156">
          <cell r="AJ156">
            <v>0</v>
          </cell>
        </row>
        <row r="157">
          <cell r="AJ157">
            <v>0</v>
          </cell>
        </row>
        <row r="158">
          <cell r="AJ158">
            <v>0</v>
          </cell>
        </row>
        <row r="159">
          <cell r="AJ159">
            <v>0</v>
          </cell>
        </row>
        <row r="160">
          <cell r="AJ160">
            <v>0</v>
          </cell>
        </row>
        <row r="161">
          <cell r="AJ161">
            <v>0</v>
          </cell>
        </row>
        <row r="162">
          <cell r="AJ162">
            <v>0</v>
          </cell>
        </row>
        <row r="163">
          <cell r="AJ163">
            <v>0</v>
          </cell>
        </row>
        <row r="164">
          <cell r="AJ164">
            <v>0</v>
          </cell>
        </row>
        <row r="165">
          <cell r="AJ165">
            <v>0</v>
          </cell>
        </row>
        <row r="166">
          <cell r="AJ166">
            <v>0</v>
          </cell>
        </row>
        <row r="167">
          <cell r="AJ167">
            <v>0</v>
          </cell>
        </row>
        <row r="168">
          <cell r="AJ168">
            <v>0</v>
          </cell>
        </row>
        <row r="169">
          <cell r="AJ169">
            <v>0</v>
          </cell>
        </row>
        <row r="170">
          <cell r="AJ170">
            <v>0</v>
          </cell>
        </row>
        <row r="171">
          <cell r="AJ171">
            <v>0</v>
          </cell>
        </row>
        <row r="172">
          <cell r="AJ172">
            <v>0</v>
          </cell>
        </row>
        <row r="173">
          <cell r="AJ173">
            <v>0</v>
          </cell>
        </row>
        <row r="174">
          <cell r="AJ174">
            <v>0</v>
          </cell>
        </row>
        <row r="175">
          <cell r="AJ175">
            <v>0</v>
          </cell>
        </row>
        <row r="176">
          <cell r="AJ176">
            <v>0</v>
          </cell>
        </row>
        <row r="177">
          <cell r="AJ177">
            <v>0</v>
          </cell>
        </row>
        <row r="178">
          <cell r="AJ178">
            <v>0</v>
          </cell>
        </row>
        <row r="179">
          <cell r="AJ179">
            <v>0</v>
          </cell>
        </row>
        <row r="180">
          <cell r="AJ180">
            <v>0</v>
          </cell>
        </row>
        <row r="181">
          <cell r="AJ181">
            <v>0</v>
          </cell>
        </row>
        <row r="182">
          <cell r="AJ182">
            <v>0</v>
          </cell>
        </row>
        <row r="183">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M183">
            <v>0</v>
          </cell>
        </row>
      </sheetData>
      <sheetData sheetId="16">
        <row r="6">
          <cell r="B6" t="str">
            <v>Stage of Company</v>
          </cell>
          <cell r="C6" t="str">
            <v>Count of Company Name</v>
          </cell>
          <cell r="D6" t="str">
            <v>Sum of Current Value of Holdings ($)</v>
          </cell>
          <cell r="E6" t="str">
            <v>Sum of Current Company Value ($)</v>
          </cell>
        </row>
        <row r="7">
          <cell r="B7" t="str">
            <v>(blank)</v>
          </cell>
          <cell r="C7">
            <v>71</v>
          </cell>
        </row>
        <row r="16">
          <cell r="C16">
            <v>0</v>
          </cell>
          <cell r="D16">
            <v>0</v>
          </cell>
          <cell r="E16">
            <v>0</v>
          </cell>
        </row>
        <row r="23">
          <cell r="B23" t="str">
            <v>Industry</v>
          </cell>
          <cell r="C23" t="str">
            <v>Count of Company Name</v>
          </cell>
          <cell r="D23" t="str">
            <v>Sum of Current Value of Holdings ($)</v>
          </cell>
          <cell r="E23" t="str">
            <v>Sum of Current Company Value ($)</v>
          </cell>
          <cell r="J23" t="str">
            <v>Deal Source</v>
          </cell>
          <cell r="K23">
            <v>0</v>
          </cell>
        </row>
        <row r="24">
          <cell r="C24">
            <v>71</v>
          </cell>
          <cell r="J24" t="str">
            <v>Financial Analysis</v>
          </cell>
          <cell r="K24">
            <v>0</v>
          </cell>
        </row>
        <row r="25">
          <cell r="J25" t="str">
            <v>Market Research</v>
          </cell>
          <cell r="K25">
            <v>0</v>
          </cell>
        </row>
        <row r="26">
          <cell r="J26" t="str">
            <v>Lead Due Diligence</v>
          </cell>
          <cell r="K26">
            <v>0</v>
          </cell>
        </row>
        <row r="27">
          <cell r="J27" t="str">
            <v>Investment Committee</v>
          </cell>
          <cell r="K27">
            <v>0</v>
          </cell>
        </row>
        <row r="28">
          <cell r="J28" t="str">
            <v>Negotiation</v>
          </cell>
          <cell r="K28">
            <v>0</v>
          </cell>
        </row>
        <row r="29">
          <cell r="J29" t="str">
            <v>Closing</v>
          </cell>
          <cell r="K29">
            <v>0</v>
          </cell>
        </row>
        <row r="30">
          <cell r="J30" t="str">
            <v>Top Ranking Officer Replaced</v>
          </cell>
          <cell r="K30">
            <v>0</v>
          </cell>
        </row>
        <row r="31">
          <cell r="J31" t="str">
            <v>Board of Directors</v>
          </cell>
          <cell r="K31">
            <v>0</v>
          </cell>
        </row>
        <row r="32">
          <cell r="J32" t="str">
            <v>Committees</v>
          </cell>
          <cell r="K32">
            <v>0</v>
          </cell>
        </row>
        <row r="33">
          <cell r="J33" t="str">
            <v>Exit Process</v>
          </cell>
          <cell r="K33">
            <v>0</v>
          </cell>
        </row>
        <row r="34">
          <cell r="J34" t="str">
            <v>Workouts, etc..</v>
          </cell>
          <cell r="K34">
            <v>0</v>
          </cell>
        </row>
        <row r="35">
          <cell r="J35" t="str">
            <v>Officer of the company</v>
          </cell>
          <cell r="K35">
            <v>0</v>
          </cell>
        </row>
        <row r="36">
          <cell r="J36" t="str">
            <v>Deal Lead</v>
          </cell>
          <cell r="K36">
            <v>0</v>
          </cell>
        </row>
        <row r="37">
          <cell r="J37" t="str">
            <v>Deal Co-Lead</v>
          </cell>
          <cell r="K37">
            <v>0</v>
          </cell>
        </row>
        <row r="44">
          <cell r="C44">
            <v>0</v>
          </cell>
          <cell r="D44">
            <v>0</v>
          </cell>
          <cell r="E44">
            <v>0</v>
          </cell>
        </row>
        <row r="51">
          <cell r="B51" t="str">
            <v>Fund Lead  Status</v>
          </cell>
          <cell r="C51" t="str">
            <v>Count of Company Name</v>
          </cell>
          <cell r="D51" t="str">
            <v>Sum of Current Value of Holdings ($)</v>
          </cell>
          <cell r="E51" t="str">
            <v>Sum of Current Company Value ($)</v>
          </cell>
        </row>
        <row r="52">
          <cell r="C52">
            <v>71</v>
          </cell>
        </row>
        <row r="60">
          <cell r="C60">
            <v>0</v>
          </cell>
          <cell r="D60">
            <v>0</v>
          </cell>
          <cell r="E60">
            <v>0</v>
          </cell>
        </row>
        <row r="73">
          <cell r="B73" t="str">
            <v>Company Name</v>
          </cell>
          <cell r="C73" t="str">
            <v>Count of Company Name</v>
          </cell>
          <cell r="D73" t="str">
            <v>Sum of Current Value of Holdings ($)</v>
          </cell>
          <cell r="E73" t="str">
            <v>Sum of Current Company Value ($)</v>
          </cell>
          <cell r="F73" t="str">
            <v>Max of Projected Exit Year</v>
          </cell>
        </row>
        <row r="74">
          <cell r="B74">
            <v>0</v>
          </cell>
          <cell r="C74">
            <v>71</v>
          </cell>
        </row>
        <row r="145">
          <cell r="C145">
            <v>0</v>
          </cell>
          <cell r="D145">
            <v>0</v>
          </cell>
          <cell r="E145">
            <v>0</v>
          </cell>
        </row>
      </sheetData>
      <sheetData sheetId="17">
        <row r="6">
          <cell r="A6" t="str">
            <v>Stage of Company</v>
          </cell>
          <cell r="B6" t="str">
            <v>Count of Company</v>
          </cell>
          <cell r="C6" t="str">
            <v>Sum of Total Cost</v>
          </cell>
          <cell r="D6" t="str">
            <v>Sum of Total Cash &amp; Non-Cash Proceeds</v>
          </cell>
          <cell r="E6" t="str">
            <v>Sum of Cost Basis of Proceeds</v>
          </cell>
          <cell r="F6" t="str">
            <v>Sum of Residual Value</v>
          </cell>
          <cell r="G6" t="str">
            <v>Sum of Residual Cost</v>
          </cell>
          <cell r="H6" t="str">
            <v>Sum of Realized</v>
          </cell>
          <cell r="I6" t="str">
            <v>Sum of Unrealized</v>
          </cell>
          <cell r="J6" t="str">
            <v>Sum of Total</v>
          </cell>
          <cell r="K6" t="str">
            <v>Sum of Realized Gains</v>
          </cell>
          <cell r="L6" t="str">
            <v>Average of IRR</v>
          </cell>
          <cell r="M6" t="str">
            <v>Average of Years to Exit</v>
          </cell>
          <cell r="N6" t="str">
            <v>Average of Total Value to Cost Multiple</v>
          </cell>
          <cell r="O6" t="str">
            <v>Average of Residual Value to Residual Cost</v>
          </cell>
          <cell r="P6" t="str">
            <v>Average of Distributions to Total Cost</v>
          </cell>
          <cell r="Q6" t="str">
            <v>Average of Residual Value to Total Cost</v>
          </cell>
        </row>
        <row r="7">
          <cell r="B7">
            <v>81</v>
          </cell>
          <cell r="C7">
            <v>0</v>
          </cell>
          <cell r="D7">
            <v>0</v>
          </cell>
          <cell r="E7">
            <v>0</v>
          </cell>
          <cell r="F7">
            <v>0</v>
          </cell>
          <cell r="G7">
            <v>0</v>
          </cell>
          <cell r="H7">
            <v>0</v>
          </cell>
          <cell r="I7">
            <v>0</v>
          </cell>
          <cell r="J7">
            <v>0</v>
          </cell>
          <cell r="K7">
            <v>0</v>
          </cell>
          <cell r="L7" t="e">
            <v>#DIV/0!</v>
          </cell>
          <cell r="M7" t="e">
            <v>#DIV/0!</v>
          </cell>
          <cell r="N7" t="e">
            <v>#DIV/0!</v>
          </cell>
          <cell r="O7" t="e">
            <v>#DIV/0!</v>
          </cell>
          <cell r="P7" t="e">
            <v>#DIV/0!</v>
          </cell>
          <cell r="Q7" t="e">
            <v>#DIV/0!</v>
          </cell>
        </row>
        <row r="16">
          <cell r="B16">
            <v>0</v>
          </cell>
          <cell r="C16">
            <v>0</v>
          </cell>
          <cell r="D16">
            <v>0</v>
          </cell>
          <cell r="E16">
            <v>0</v>
          </cell>
          <cell r="F16">
            <v>0</v>
          </cell>
          <cell r="G16">
            <v>0</v>
          </cell>
          <cell r="H16">
            <v>0</v>
          </cell>
          <cell r="I16">
            <v>0</v>
          </cell>
          <cell r="J16">
            <v>0</v>
          </cell>
          <cell r="K16" t="e">
            <v>#DIV/0!</v>
          </cell>
          <cell r="L16" t="e">
            <v>#DIV/0!</v>
          </cell>
          <cell r="M16" t="e">
            <v>#DIV/0!</v>
          </cell>
          <cell r="N16" t="e">
            <v>#DIV/0!</v>
          </cell>
          <cell r="O16" t="e">
            <v>#DIV/0!</v>
          </cell>
          <cell r="P16" t="e">
            <v>#DIV/0!</v>
          </cell>
          <cell r="Q16" t="e">
            <v>#DIV/0!</v>
          </cell>
        </row>
        <row r="23">
          <cell r="A23" t="str">
            <v>Industry</v>
          </cell>
          <cell r="B23" t="str">
            <v>Count of Company</v>
          </cell>
          <cell r="C23" t="str">
            <v>Sum of Total Cost</v>
          </cell>
          <cell r="D23" t="str">
            <v>Sum of Total Cash &amp; Non-Cash Proceeds</v>
          </cell>
          <cell r="E23" t="str">
            <v>Sum of Cost Basis of Proceeds</v>
          </cell>
          <cell r="F23" t="str">
            <v>Sum of Residual Value</v>
          </cell>
          <cell r="G23" t="str">
            <v>Sum of Residual Cost</v>
          </cell>
          <cell r="H23" t="str">
            <v>Sum of Realized</v>
          </cell>
          <cell r="I23" t="str">
            <v>Sum of Unrealized</v>
          </cell>
          <cell r="J23" t="str">
            <v>Sum of Total</v>
          </cell>
          <cell r="K23" t="str">
            <v>Sum of Realized Gains</v>
          </cell>
          <cell r="L23" t="str">
            <v>Average of IRR</v>
          </cell>
          <cell r="M23" t="str">
            <v>Average of Years to Exit</v>
          </cell>
          <cell r="N23" t="str">
            <v>Average of Total Value to Cost Multiple</v>
          </cell>
          <cell r="O23" t="str">
            <v>Average of Residual Value to Residual Cost</v>
          </cell>
          <cell r="P23" t="str">
            <v>Average of Distributions to Total Cost</v>
          </cell>
          <cell r="Q23" t="str">
            <v>Average of Residual Value to Total Cost</v>
          </cell>
        </row>
        <row r="24">
          <cell r="B24">
            <v>81</v>
          </cell>
          <cell r="C24">
            <v>0</v>
          </cell>
          <cell r="D24">
            <v>0</v>
          </cell>
          <cell r="E24">
            <v>0</v>
          </cell>
          <cell r="F24">
            <v>0</v>
          </cell>
          <cell r="G24">
            <v>0</v>
          </cell>
          <cell r="H24">
            <v>0</v>
          </cell>
          <cell r="I24">
            <v>0</v>
          </cell>
          <cell r="J24">
            <v>0</v>
          </cell>
          <cell r="K24">
            <v>0</v>
          </cell>
          <cell r="L24" t="e">
            <v>#DIV/0!</v>
          </cell>
          <cell r="M24" t="e">
            <v>#DIV/0!</v>
          </cell>
          <cell r="N24" t="e">
            <v>#DIV/0!</v>
          </cell>
          <cell r="O24" t="e">
            <v>#DIV/0!</v>
          </cell>
          <cell r="P24" t="e">
            <v>#DIV/0!</v>
          </cell>
          <cell r="Q24" t="e">
            <v>#DIV/0!</v>
          </cell>
        </row>
        <row r="44">
          <cell r="B44">
            <v>0</v>
          </cell>
          <cell r="C44">
            <v>0</v>
          </cell>
          <cell r="D44">
            <v>0</v>
          </cell>
          <cell r="E44">
            <v>0</v>
          </cell>
          <cell r="F44">
            <v>0</v>
          </cell>
          <cell r="G44">
            <v>0</v>
          </cell>
          <cell r="H44">
            <v>0</v>
          </cell>
          <cell r="I44">
            <v>0</v>
          </cell>
          <cell r="J44">
            <v>0</v>
          </cell>
          <cell r="K44" t="e">
            <v>#DIV/0!</v>
          </cell>
          <cell r="L44" t="e">
            <v>#DIV/0!</v>
          </cell>
          <cell r="M44" t="e">
            <v>#DIV/0!</v>
          </cell>
          <cell r="N44" t="e">
            <v>#DIV/0!</v>
          </cell>
          <cell r="O44" t="e">
            <v>#DIV/0!</v>
          </cell>
          <cell r="P44" t="e">
            <v>#DIV/0!</v>
          </cell>
          <cell r="Q44" t="e">
            <v>#DIV/0!</v>
          </cell>
        </row>
        <row r="51">
          <cell r="A51" t="str">
            <v>Fund Lead Status</v>
          </cell>
          <cell r="B51" t="str">
            <v>Count of Company</v>
          </cell>
          <cell r="C51" t="str">
            <v>Sum of Total Cost</v>
          </cell>
          <cell r="D51" t="str">
            <v>Sum of Total Cash &amp; Non-Cash Proceeds</v>
          </cell>
          <cell r="E51" t="str">
            <v>Sum of Cost Basis of Proceeds</v>
          </cell>
          <cell r="F51" t="str">
            <v>Sum of Residual Value</v>
          </cell>
          <cell r="G51" t="str">
            <v>Sum of Residual Cost</v>
          </cell>
          <cell r="H51" t="str">
            <v>Sum of Realized</v>
          </cell>
          <cell r="I51" t="str">
            <v>Sum of Unrealized</v>
          </cell>
          <cell r="J51" t="str">
            <v>Sum of Total</v>
          </cell>
          <cell r="K51" t="str">
            <v>Sum of Realized Gains</v>
          </cell>
          <cell r="L51" t="str">
            <v>Average of IRR</v>
          </cell>
          <cell r="M51" t="str">
            <v>Average of Years to Exit</v>
          </cell>
          <cell r="N51" t="str">
            <v>Average of Total Value to Cost Multiple</v>
          </cell>
          <cell r="O51" t="str">
            <v>Average of Residual Value to Residual Cost</v>
          </cell>
          <cell r="P51" t="str">
            <v>Average of Distributions to Total Cost</v>
          </cell>
          <cell r="Q51" t="str">
            <v>Average of Residual Value to Total Cost</v>
          </cell>
        </row>
        <row r="52">
          <cell r="B52">
            <v>81</v>
          </cell>
          <cell r="C52">
            <v>0</v>
          </cell>
          <cell r="D52">
            <v>0</v>
          </cell>
          <cell r="E52">
            <v>0</v>
          </cell>
          <cell r="F52">
            <v>0</v>
          </cell>
          <cell r="G52">
            <v>0</v>
          </cell>
          <cell r="H52">
            <v>0</v>
          </cell>
          <cell r="I52">
            <v>0</v>
          </cell>
          <cell r="J52">
            <v>0</v>
          </cell>
          <cell r="K52">
            <v>0</v>
          </cell>
          <cell r="L52" t="e">
            <v>#DIV/0!</v>
          </cell>
          <cell r="M52" t="e">
            <v>#DIV/0!</v>
          </cell>
          <cell r="N52" t="e">
            <v>#DIV/0!</v>
          </cell>
          <cell r="O52" t="e">
            <v>#DIV/0!</v>
          </cell>
          <cell r="P52" t="e">
            <v>#DIV/0!</v>
          </cell>
          <cell r="Q52" t="e">
            <v>#DIV/0!</v>
          </cell>
        </row>
        <row r="60">
          <cell r="B60">
            <v>0</v>
          </cell>
          <cell r="C60">
            <v>0</v>
          </cell>
          <cell r="D60">
            <v>0</v>
          </cell>
          <cell r="E60">
            <v>0</v>
          </cell>
          <cell r="F60">
            <v>0</v>
          </cell>
          <cell r="G60">
            <v>0</v>
          </cell>
          <cell r="H60">
            <v>0</v>
          </cell>
          <cell r="I60">
            <v>0</v>
          </cell>
          <cell r="J60">
            <v>0</v>
          </cell>
          <cell r="K60">
            <v>0</v>
          </cell>
          <cell r="L60" t="e">
            <v>#DIV/0!</v>
          </cell>
          <cell r="M60" t="e">
            <v>#DIV/0!</v>
          </cell>
          <cell r="N60" t="e">
            <v>#DIV/0!</v>
          </cell>
          <cell r="O60" t="e">
            <v>#DIV/0!</v>
          </cell>
          <cell r="P60" t="e">
            <v>#DIV/0!</v>
          </cell>
          <cell r="Q60" t="e">
            <v>#DIV/0!</v>
          </cell>
        </row>
        <row r="68">
          <cell r="A68" t="str">
            <v>Region</v>
          </cell>
          <cell r="B68" t="str">
            <v>Count of Company</v>
          </cell>
          <cell r="C68" t="str">
            <v>Sum of Total Cost</v>
          </cell>
          <cell r="D68" t="str">
            <v>Sum of Total Cash &amp; Non-Cash Proceeds</v>
          </cell>
          <cell r="E68" t="str">
            <v>Sum of Cost Basis of Proceeds</v>
          </cell>
          <cell r="F68" t="str">
            <v>Sum of Residual Value</v>
          </cell>
          <cell r="G68" t="str">
            <v>Sum of Residual Cost</v>
          </cell>
          <cell r="H68" t="str">
            <v>Sum of Realized</v>
          </cell>
          <cell r="I68" t="str">
            <v>Sum of Unrealized</v>
          </cell>
          <cell r="J68" t="str">
            <v>Sum of Total</v>
          </cell>
          <cell r="K68" t="str">
            <v>Sum of Realized Gains</v>
          </cell>
          <cell r="L68" t="str">
            <v>Average of IRR</v>
          </cell>
          <cell r="M68" t="str">
            <v>Average of Years to Exit</v>
          </cell>
          <cell r="N68" t="str">
            <v>Average of Total Value to Cost Multiple</v>
          </cell>
          <cell r="O68" t="str">
            <v>Average of Residual Value to Residual Cost</v>
          </cell>
          <cell r="P68" t="str">
            <v>Average of Distributions to Total Cost</v>
          </cell>
          <cell r="Q68" t="str">
            <v>Average of Residual Value to Total Cost</v>
          </cell>
        </row>
        <row r="69">
          <cell r="B69">
            <v>81</v>
          </cell>
          <cell r="C69">
            <v>0</v>
          </cell>
          <cell r="D69">
            <v>0</v>
          </cell>
          <cell r="E69">
            <v>0</v>
          </cell>
          <cell r="F69">
            <v>0</v>
          </cell>
          <cell r="G69">
            <v>0</v>
          </cell>
          <cell r="H69">
            <v>0</v>
          </cell>
          <cell r="I69">
            <v>0</v>
          </cell>
          <cell r="J69">
            <v>0</v>
          </cell>
          <cell r="K69">
            <v>0</v>
          </cell>
          <cell r="L69" t="e">
            <v>#DIV/0!</v>
          </cell>
          <cell r="M69" t="e">
            <v>#DIV/0!</v>
          </cell>
          <cell r="N69" t="e">
            <v>#DIV/0!</v>
          </cell>
          <cell r="O69" t="e">
            <v>#DIV/0!</v>
          </cell>
          <cell r="P69" t="e">
            <v>#DIV/0!</v>
          </cell>
          <cell r="Q69" t="e">
            <v>#DIV/0!</v>
          </cell>
        </row>
        <row r="77">
          <cell r="B77">
            <v>0</v>
          </cell>
          <cell r="C77">
            <v>0</v>
          </cell>
          <cell r="D77">
            <v>0</v>
          </cell>
          <cell r="E77">
            <v>0</v>
          </cell>
          <cell r="F77">
            <v>0</v>
          </cell>
          <cell r="G77">
            <v>0</v>
          </cell>
          <cell r="H77">
            <v>0</v>
          </cell>
          <cell r="I77">
            <v>0</v>
          </cell>
          <cell r="J77">
            <v>0</v>
          </cell>
          <cell r="K77">
            <v>0</v>
          </cell>
          <cell r="L77" t="e">
            <v>#DIV/0!</v>
          </cell>
          <cell r="M77" t="e">
            <v>#DIV/0!</v>
          </cell>
          <cell r="N77" t="e">
            <v>#DIV/0!</v>
          </cell>
          <cell r="O77" t="e">
            <v>#DIV/0!</v>
          </cell>
          <cell r="P77" t="e">
            <v>#DIV/0!</v>
          </cell>
          <cell r="Q77" t="e">
            <v>#DIV/0!</v>
          </cell>
        </row>
        <row r="84">
          <cell r="A84" t="str">
            <v>Financial Status</v>
          </cell>
          <cell r="B84" t="str">
            <v>Count of Company</v>
          </cell>
          <cell r="C84" t="str">
            <v>Sum of Total Cost</v>
          </cell>
          <cell r="D84" t="str">
            <v>Sum of Total Cash &amp; Non-Cash Proceeds</v>
          </cell>
          <cell r="E84" t="str">
            <v>Sum of Cost Basis of Proceeds</v>
          </cell>
          <cell r="F84" t="str">
            <v>Sum of Residual Value</v>
          </cell>
          <cell r="G84" t="str">
            <v>Sum of Residual Cost</v>
          </cell>
          <cell r="H84" t="str">
            <v>Sum of Realized</v>
          </cell>
          <cell r="I84" t="str">
            <v>Sum of Unrealized</v>
          </cell>
          <cell r="J84" t="str">
            <v>Sum of Total</v>
          </cell>
          <cell r="K84" t="str">
            <v>Sum of Realized Gains</v>
          </cell>
          <cell r="L84" t="str">
            <v>Average of IRR</v>
          </cell>
          <cell r="M84" t="str">
            <v>Average of Years to Exit</v>
          </cell>
          <cell r="N84" t="str">
            <v>Average of Total Value to Cost Multiple</v>
          </cell>
          <cell r="O84" t="str">
            <v>Average of Residual Value to Residual Cost</v>
          </cell>
          <cell r="P84" t="str">
            <v>Average of Distributions to Total Cost</v>
          </cell>
          <cell r="Q84" t="str">
            <v>Average of Residual Value to Total Cost</v>
          </cell>
        </row>
        <row r="85">
          <cell r="B85">
            <v>81</v>
          </cell>
          <cell r="C85">
            <v>0</v>
          </cell>
          <cell r="D85">
            <v>0</v>
          </cell>
          <cell r="E85">
            <v>0</v>
          </cell>
          <cell r="F85">
            <v>0</v>
          </cell>
          <cell r="G85">
            <v>0</v>
          </cell>
          <cell r="H85">
            <v>0</v>
          </cell>
          <cell r="I85">
            <v>0</v>
          </cell>
          <cell r="J85">
            <v>0</v>
          </cell>
          <cell r="K85">
            <v>0</v>
          </cell>
          <cell r="L85" t="e">
            <v>#DIV/0!</v>
          </cell>
          <cell r="M85" t="e">
            <v>#DIV/0!</v>
          </cell>
          <cell r="N85" t="e">
            <v>#DIV/0!</v>
          </cell>
          <cell r="O85" t="e">
            <v>#DIV/0!</v>
          </cell>
          <cell r="P85" t="e">
            <v>#DIV/0!</v>
          </cell>
          <cell r="Q85" t="e">
            <v>#DIV/0!</v>
          </cell>
        </row>
        <row r="93">
          <cell r="B93">
            <v>0</v>
          </cell>
          <cell r="C93">
            <v>0</v>
          </cell>
          <cell r="D93">
            <v>0</v>
          </cell>
          <cell r="E93">
            <v>0</v>
          </cell>
          <cell r="F93">
            <v>0</v>
          </cell>
          <cell r="G93">
            <v>0</v>
          </cell>
          <cell r="H93">
            <v>0</v>
          </cell>
          <cell r="I93">
            <v>0</v>
          </cell>
          <cell r="J93">
            <v>0</v>
          </cell>
          <cell r="K93">
            <v>0</v>
          </cell>
          <cell r="L93" t="e">
            <v>#DIV/0!</v>
          </cell>
          <cell r="M93" t="e">
            <v>#DIV/0!</v>
          </cell>
          <cell r="N93" t="e">
            <v>#DIV/0!</v>
          </cell>
          <cell r="O93" t="e">
            <v>#DIV/0!</v>
          </cell>
          <cell r="P93" t="e">
            <v>#DIV/0!</v>
          </cell>
          <cell r="Q93"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General Information"/>
      <sheetName val="Investment Information"/>
      <sheetName val="Exit Information"/>
      <sheetName val="Table F2.4"/>
      <sheetName val="Investments"/>
      <sheetName val="Adjustments"/>
      <sheetName val="Explanations"/>
      <sheetName val="venture"/>
      <sheetName val="Results"/>
    </sheetNames>
    <sheetDataSet>
      <sheetData sheetId="0">
        <row r="31">
          <cell r="F31" t="str">
            <v>Y</v>
          </cell>
        </row>
      </sheetData>
      <sheetData sheetId="5">
        <row r="1">
          <cell r="J1">
            <v>2003</v>
          </cell>
        </row>
      </sheetData>
      <sheetData sheetId="6">
        <row r="19">
          <cell r="E19">
            <v>0.025</v>
          </cell>
          <cell r="N19">
            <v>1.18</v>
          </cell>
        </row>
        <row r="22">
          <cell r="N22">
            <v>0.02</v>
          </cell>
        </row>
        <row r="42">
          <cell r="D42" t="str">
            <v>Y</v>
          </cell>
        </row>
        <row r="43">
          <cell r="D43" t="str">
            <v>N</v>
          </cell>
        </row>
        <row r="44">
          <cell r="D44" t="str">
            <v>N</v>
          </cell>
        </row>
        <row r="45">
          <cell r="D45" t="str">
            <v>N</v>
          </cell>
        </row>
      </sheetData>
      <sheetData sheetId="8">
        <row r="2">
          <cell r="A2">
            <v>1980</v>
          </cell>
          <cell r="B2">
            <v>2002</v>
          </cell>
          <cell r="C2">
            <v>20</v>
          </cell>
          <cell r="D2">
            <v>2.3</v>
          </cell>
          <cell r="E2">
            <v>2.3</v>
          </cell>
          <cell r="F2">
            <v>2.4</v>
          </cell>
          <cell r="G2">
            <v>4.8</v>
          </cell>
          <cell r="H2">
            <v>2.7</v>
          </cell>
          <cell r="I2">
            <v>2.1</v>
          </cell>
          <cell r="J2">
            <v>1.5</v>
          </cell>
          <cell r="K2">
            <v>0.9</v>
          </cell>
        </row>
        <row r="3">
          <cell r="A3">
            <v>1981</v>
          </cell>
          <cell r="B3">
            <v>2002</v>
          </cell>
          <cell r="C3">
            <v>23</v>
          </cell>
          <cell r="D3">
            <v>1.6</v>
          </cell>
          <cell r="E3">
            <v>1.8</v>
          </cell>
          <cell r="F3">
            <v>1.8</v>
          </cell>
          <cell r="G3">
            <v>4</v>
          </cell>
          <cell r="H3">
            <v>2</v>
          </cell>
          <cell r="I3">
            <v>1.5</v>
          </cell>
          <cell r="J3">
            <v>1</v>
          </cell>
          <cell r="K3">
            <v>0</v>
          </cell>
        </row>
        <row r="4">
          <cell r="A4">
            <v>1982</v>
          </cell>
          <cell r="B4">
            <v>2002</v>
          </cell>
          <cell r="C4">
            <v>29</v>
          </cell>
          <cell r="D4">
            <v>1.3</v>
          </cell>
          <cell r="E4">
            <v>1.4</v>
          </cell>
          <cell r="F4">
            <v>1.4</v>
          </cell>
          <cell r="G4">
            <v>2.8</v>
          </cell>
          <cell r="H4">
            <v>1.7</v>
          </cell>
          <cell r="I4">
            <v>1.2</v>
          </cell>
          <cell r="J4">
            <v>0.8</v>
          </cell>
          <cell r="K4">
            <v>0.1</v>
          </cell>
        </row>
        <row r="5">
          <cell r="A5">
            <v>1983</v>
          </cell>
          <cell r="B5">
            <v>2002</v>
          </cell>
          <cell r="C5">
            <v>60</v>
          </cell>
          <cell r="D5">
            <v>1.6</v>
          </cell>
          <cell r="E5">
            <v>1.8</v>
          </cell>
          <cell r="F5">
            <v>1.8</v>
          </cell>
          <cell r="G5">
            <v>4.8</v>
          </cell>
          <cell r="H5">
            <v>2.1</v>
          </cell>
          <cell r="I5">
            <v>1.4</v>
          </cell>
          <cell r="J5">
            <v>0.9</v>
          </cell>
          <cell r="K5">
            <v>0</v>
          </cell>
        </row>
        <row r="6">
          <cell r="A6">
            <v>1984</v>
          </cell>
          <cell r="B6">
            <v>2002</v>
          </cell>
          <cell r="C6">
            <v>66</v>
          </cell>
          <cell r="D6">
            <v>1.4</v>
          </cell>
          <cell r="E6">
            <v>1.4</v>
          </cell>
          <cell r="F6">
            <v>1.4</v>
          </cell>
          <cell r="G6">
            <v>3.8</v>
          </cell>
          <cell r="H6">
            <v>2</v>
          </cell>
          <cell r="I6">
            <v>1.3</v>
          </cell>
          <cell r="J6">
            <v>0.5</v>
          </cell>
          <cell r="K6">
            <v>0</v>
          </cell>
        </row>
        <row r="7">
          <cell r="A7">
            <v>1985</v>
          </cell>
          <cell r="B7">
            <v>2002</v>
          </cell>
          <cell r="C7">
            <v>49</v>
          </cell>
          <cell r="D7">
            <v>1.9</v>
          </cell>
          <cell r="E7">
            <v>2</v>
          </cell>
          <cell r="F7">
            <v>1.9</v>
          </cell>
          <cell r="G7">
            <v>4.1</v>
          </cell>
          <cell r="H7">
            <v>2.9</v>
          </cell>
          <cell r="I7">
            <v>1.7</v>
          </cell>
          <cell r="J7">
            <v>1.1</v>
          </cell>
          <cell r="K7">
            <v>0</v>
          </cell>
        </row>
        <row r="8">
          <cell r="A8">
            <v>1986</v>
          </cell>
          <cell r="B8">
            <v>2002</v>
          </cell>
          <cell r="C8">
            <v>44</v>
          </cell>
          <cell r="D8">
            <v>1.5</v>
          </cell>
          <cell r="E8">
            <v>2.5</v>
          </cell>
          <cell r="F8">
            <v>2.4</v>
          </cell>
          <cell r="G8">
            <v>4.4</v>
          </cell>
          <cell r="H8">
            <v>1.9</v>
          </cell>
          <cell r="I8">
            <v>1.5</v>
          </cell>
          <cell r="J8">
            <v>1.1</v>
          </cell>
          <cell r="K8">
            <v>0</v>
          </cell>
        </row>
        <row r="9">
          <cell r="A9">
            <v>1987</v>
          </cell>
          <cell r="B9">
            <v>2002</v>
          </cell>
          <cell r="C9">
            <v>67</v>
          </cell>
          <cell r="D9">
            <v>1.8</v>
          </cell>
          <cell r="E9">
            <v>2.1</v>
          </cell>
          <cell r="F9">
            <v>2.1</v>
          </cell>
          <cell r="G9">
            <v>6.8</v>
          </cell>
          <cell r="H9">
            <v>2.6</v>
          </cell>
          <cell r="I9">
            <v>1.4</v>
          </cell>
          <cell r="J9">
            <v>0.6</v>
          </cell>
          <cell r="K9">
            <v>0.1</v>
          </cell>
        </row>
        <row r="10">
          <cell r="A10">
            <v>1988</v>
          </cell>
          <cell r="B10">
            <v>2002</v>
          </cell>
          <cell r="C10">
            <v>48</v>
          </cell>
          <cell r="D10">
            <v>1.7</v>
          </cell>
          <cell r="E10">
            <v>2.3</v>
          </cell>
          <cell r="F10">
            <v>2.3</v>
          </cell>
          <cell r="G10">
            <v>5.1</v>
          </cell>
          <cell r="H10">
            <v>2.5</v>
          </cell>
          <cell r="I10">
            <v>1.4</v>
          </cell>
          <cell r="J10">
            <v>0.9</v>
          </cell>
          <cell r="K10">
            <v>0</v>
          </cell>
        </row>
        <row r="11">
          <cell r="A11">
            <v>1989</v>
          </cell>
          <cell r="B11">
            <v>2002</v>
          </cell>
          <cell r="C11">
            <v>56</v>
          </cell>
          <cell r="D11">
            <v>1.8</v>
          </cell>
          <cell r="E11">
            <v>2.3</v>
          </cell>
          <cell r="F11">
            <v>2.1</v>
          </cell>
          <cell r="G11">
            <v>6.1</v>
          </cell>
          <cell r="H11">
            <v>2.3</v>
          </cell>
          <cell r="I11">
            <v>1.5</v>
          </cell>
          <cell r="J11">
            <v>1</v>
          </cell>
          <cell r="K11">
            <v>0</v>
          </cell>
        </row>
        <row r="12">
          <cell r="A12">
            <v>1990</v>
          </cell>
          <cell r="B12">
            <v>2002</v>
          </cell>
          <cell r="C12">
            <v>26</v>
          </cell>
          <cell r="D12">
            <v>2.1</v>
          </cell>
          <cell r="E12">
            <v>2.9</v>
          </cell>
          <cell r="F12">
            <v>2.9</v>
          </cell>
          <cell r="G12">
            <v>7.4</v>
          </cell>
          <cell r="H12">
            <v>2.9</v>
          </cell>
          <cell r="I12">
            <v>1.7</v>
          </cell>
          <cell r="J12">
            <v>0.4</v>
          </cell>
          <cell r="K12">
            <v>0</v>
          </cell>
        </row>
        <row r="13">
          <cell r="A13">
            <v>1991</v>
          </cell>
          <cell r="B13">
            <v>2002</v>
          </cell>
          <cell r="C13">
            <v>20</v>
          </cell>
          <cell r="D13">
            <v>1.7</v>
          </cell>
          <cell r="E13">
            <v>2.3</v>
          </cell>
          <cell r="F13">
            <v>2.7</v>
          </cell>
          <cell r="G13">
            <v>5.5</v>
          </cell>
          <cell r="H13">
            <v>2.2</v>
          </cell>
          <cell r="I13">
            <v>1.7</v>
          </cell>
          <cell r="J13">
            <v>0.4</v>
          </cell>
          <cell r="K13">
            <v>0</v>
          </cell>
        </row>
        <row r="14">
          <cell r="A14">
            <v>1992</v>
          </cell>
          <cell r="B14">
            <v>2002</v>
          </cell>
          <cell r="C14">
            <v>27</v>
          </cell>
          <cell r="D14">
            <v>2.6</v>
          </cell>
          <cell r="E14">
            <v>2.5</v>
          </cell>
          <cell r="F14">
            <v>2.5</v>
          </cell>
          <cell r="G14">
            <v>14</v>
          </cell>
          <cell r="H14">
            <v>2.6</v>
          </cell>
          <cell r="I14">
            <v>1.7</v>
          </cell>
          <cell r="J14">
            <v>1.3</v>
          </cell>
          <cell r="K14">
            <v>0</v>
          </cell>
        </row>
        <row r="15">
          <cell r="A15">
            <v>1993</v>
          </cell>
          <cell r="B15">
            <v>2002</v>
          </cell>
          <cell r="C15">
            <v>42</v>
          </cell>
          <cell r="D15">
            <v>2.4</v>
          </cell>
          <cell r="E15">
            <v>3</v>
          </cell>
          <cell r="F15">
            <v>3.2</v>
          </cell>
          <cell r="G15">
            <v>27.8</v>
          </cell>
          <cell r="H15">
            <v>2.6</v>
          </cell>
          <cell r="I15">
            <v>1.2</v>
          </cell>
          <cell r="J15">
            <v>0.4</v>
          </cell>
          <cell r="K15">
            <v>0</v>
          </cell>
        </row>
        <row r="16">
          <cell r="A16">
            <v>1994</v>
          </cell>
          <cell r="B16">
            <v>2002</v>
          </cell>
          <cell r="C16">
            <v>40</v>
          </cell>
          <cell r="D16">
            <v>2</v>
          </cell>
          <cell r="E16">
            <v>2.5</v>
          </cell>
          <cell r="F16">
            <v>2.5</v>
          </cell>
          <cell r="G16">
            <v>8.8</v>
          </cell>
          <cell r="H16">
            <v>2.8</v>
          </cell>
          <cell r="I16">
            <v>1.1</v>
          </cell>
          <cell r="J16">
            <v>0.6</v>
          </cell>
          <cell r="K16">
            <v>0</v>
          </cell>
        </row>
        <row r="17">
          <cell r="A17">
            <v>1995</v>
          </cell>
          <cell r="B17">
            <v>2002</v>
          </cell>
          <cell r="C17">
            <v>45</v>
          </cell>
          <cell r="D17">
            <v>3.1</v>
          </cell>
          <cell r="E17">
            <v>3.1</v>
          </cell>
          <cell r="F17">
            <v>2.9</v>
          </cell>
          <cell r="G17">
            <v>21.8</v>
          </cell>
          <cell r="H17">
            <v>4.9</v>
          </cell>
          <cell r="I17">
            <v>1.3</v>
          </cell>
          <cell r="J17">
            <v>0.4</v>
          </cell>
          <cell r="K17">
            <v>0</v>
          </cell>
        </row>
        <row r="18">
          <cell r="A18">
            <v>1996</v>
          </cell>
          <cell r="B18">
            <v>2002</v>
          </cell>
          <cell r="C18">
            <v>32</v>
          </cell>
          <cell r="D18">
            <v>3.5</v>
          </cell>
          <cell r="E18">
            <v>4.1</v>
          </cell>
          <cell r="F18">
            <v>4.1</v>
          </cell>
          <cell r="G18">
            <v>19.3</v>
          </cell>
          <cell r="H18">
            <v>3.9</v>
          </cell>
          <cell r="I18">
            <v>1.1</v>
          </cell>
          <cell r="J18">
            <v>0.4</v>
          </cell>
          <cell r="K18">
            <v>0</v>
          </cell>
        </row>
        <row r="19">
          <cell r="A19">
            <v>1997</v>
          </cell>
          <cell r="B19">
            <v>2002</v>
          </cell>
          <cell r="C19">
            <v>58</v>
          </cell>
          <cell r="D19">
            <v>1.8</v>
          </cell>
          <cell r="E19">
            <v>1.7</v>
          </cell>
          <cell r="F19">
            <v>1.7</v>
          </cell>
          <cell r="G19">
            <v>13.9</v>
          </cell>
          <cell r="H19">
            <v>1.9</v>
          </cell>
          <cell r="I19">
            <v>0.7</v>
          </cell>
          <cell r="J19">
            <v>0.2</v>
          </cell>
          <cell r="K19">
            <v>0</v>
          </cell>
        </row>
        <row r="20">
          <cell r="A20">
            <v>1998</v>
          </cell>
          <cell r="B20">
            <v>2002</v>
          </cell>
          <cell r="C20">
            <v>70</v>
          </cell>
          <cell r="D20">
            <v>0.6</v>
          </cell>
          <cell r="E20">
            <v>0.6</v>
          </cell>
          <cell r="F20">
            <v>0.6</v>
          </cell>
          <cell r="G20">
            <v>4.9</v>
          </cell>
          <cell r="H20">
            <v>0.7</v>
          </cell>
          <cell r="I20">
            <v>0.2</v>
          </cell>
          <cell r="J20">
            <v>0</v>
          </cell>
          <cell r="K20">
            <v>0</v>
          </cell>
        </row>
        <row r="21">
          <cell r="A21">
            <v>1999</v>
          </cell>
          <cell r="B21">
            <v>2002</v>
          </cell>
          <cell r="C21">
            <v>83</v>
          </cell>
          <cell r="D21">
            <v>0.2</v>
          </cell>
          <cell r="E21">
            <v>0.2</v>
          </cell>
          <cell r="F21">
            <v>0.2</v>
          </cell>
          <cell r="G21">
            <v>2</v>
          </cell>
          <cell r="H21">
            <v>0.2</v>
          </cell>
          <cell r="I21">
            <v>0</v>
          </cell>
          <cell r="J21">
            <v>0</v>
          </cell>
          <cell r="K21">
            <v>0</v>
          </cell>
        </row>
        <row r="22">
          <cell r="A22">
            <v>2000</v>
          </cell>
          <cell r="B22">
            <v>2002</v>
          </cell>
          <cell r="C22">
            <v>89</v>
          </cell>
          <cell r="D22">
            <v>0</v>
          </cell>
          <cell r="E22">
            <v>0</v>
          </cell>
          <cell r="F22">
            <v>0.1</v>
          </cell>
          <cell r="G22">
            <v>0.6</v>
          </cell>
          <cell r="H22">
            <v>0</v>
          </cell>
          <cell r="I22">
            <v>0</v>
          </cell>
          <cell r="J22">
            <v>0</v>
          </cell>
          <cell r="K22">
            <v>0</v>
          </cell>
        </row>
        <row r="23">
          <cell r="A23">
            <v>2001</v>
          </cell>
          <cell r="B23">
            <v>2002</v>
          </cell>
          <cell r="C23">
            <v>40</v>
          </cell>
          <cell r="D23">
            <v>0</v>
          </cell>
          <cell r="E23">
            <v>0</v>
          </cell>
          <cell r="F23">
            <v>0</v>
          </cell>
          <cell r="G23">
            <v>0.6</v>
          </cell>
          <cell r="H23">
            <v>0</v>
          </cell>
          <cell r="I23">
            <v>0</v>
          </cell>
          <cell r="J23">
            <v>0</v>
          </cell>
          <cell r="K23">
            <v>0</v>
          </cell>
        </row>
        <row r="31">
          <cell r="A31">
            <v>1980</v>
          </cell>
          <cell r="B31">
            <v>2002</v>
          </cell>
          <cell r="C31">
            <v>20</v>
          </cell>
          <cell r="D31">
            <v>0.132</v>
          </cell>
          <cell r="E31">
            <v>0.215</v>
          </cell>
          <cell r="F31">
            <v>0.18300000000000002</v>
          </cell>
          <cell r="G31">
            <v>0.318</v>
          </cell>
          <cell r="H31">
            <v>0.171</v>
          </cell>
          <cell r="I31">
            <v>0.131</v>
          </cell>
          <cell r="J31">
            <v>0.081</v>
          </cell>
          <cell r="K31">
            <v>-0.019</v>
          </cell>
        </row>
        <row r="32">
          <cell r="A32">
            <v>1981</v>
          </cell>
          <cell r="B32">
            <v>2002</v>
          </cell>
          <cell r="C32">
            <v>23</v>
          </cell>
          <cell r="D32">
            <v>0.07400000000000001</v>
          </cell>
          <cell r="E32">
            <v>0.094</v>
          </cell>
          <cell r="F32">
            <v>0.098</v>
          </cell>
          <cell r="G32">
            <v>0.254</v>
          </cell>
          <cell r="H32">
            <v>0.136</v>
          </cell>
          <cell r="I32">
            <v>0.073</v>
          </cell>
          <cell r="J32">
            <v>0</v>
          </cell>
          <cell r="K32">
            <v>-0.033</v>
          </cell>
        </row>
        <row r="33">
          <cell r="A33">
            <v>1982</v>
          </cell>
          <cell r="B33">
            <v>2002</v>
          </cell>
          <cell r="C33">
            <v>29</v>
          </cell>
          <cell r="D33">
            <v>0.038</v>
          </cell>
          <cell r="E33">
            <v>0.048</v>
          </cell>
          <cell r="F33">
            <v>0.053</v>
          </cell>
          <cell r="G33">
            <v>0.135</v>
          </cell>
          <cell r="H33">
            <v>0.092</v>
          </cell>
          <cell r="I33">
            <v>0.042</v>
          </cell>
          <cell r="J33">
            <v>0.001</v>
          </cell>
          <cell r="K33">
            <v>-0.19100000000000003</v>
          </cell>
        </row>
        <row r="34">
          <cell r="A34">
            <v>1983</v>
          </cell>
          <cell r="B34">
            <v>2002</v>
          </cell>
          <cell r="C34">
            <v>60</v>
          </cell>
          <cell r="D34">
            <v>0.066</v>
          </cell>
          <cell r="E34">
            <v>0.076</v>
          </cell>
          <cell r="F34">
            <v>0.084</v>
          </cell>
          <cell r="G34">
            <v>0.415</v>
          </cell>
          <cell r="H34">
            <v>0.10800000000000001</v>
          </cell>
          <cell r="I34">
            <v>0.057999999999999996</v>
          </cell>
          <cell r="J34">
            <v>0.016</v>
          </cell>
          <cell r="K34">
            <v>-0.114</v>
          </cell>
        </row>
        <row r="35">
          <cell r="A35">
            <v>1984</v>
          </cell>
          <cell r="B35">
            <v>2002</v>
          </cell>
          <cell r="C35">
            <v>66</v>
          </cell>
          <cell r="D35">
            <v>0.049</v>
          </cell>
          <cell r="E35">
            <v>0.06</v>
          </cell>
          <cell r="F35">
            <v>0.063</v>
          </cell>
          <cell r="G35">
            <v>0.255</v>
          </cell>
          <cell r="H35">
            <v>0.113</v>
          </cell>
          <cell r="I35">
            <v>0.039</v>
          </cell>
          <cell r="J35">
            <v>0.011000000000000001</v>
          </cell>
          <cell r="K35">
            <v>-0.184</v>
          </cell>
        </row>
        <row r="36">
          <cell r="A36">
            <v>1985</v>
          </cell>
          <cell r="B36">
            <v>2002</v>
          </cell>
          <cell r="C36">
            <v>49</v>
          </cell>
          <cell r="D36">
            <v>0.083</v>
          </cell>
          <cell r="E36">
            <v>0.094</v>
          </cell>
          <cell r="F36">
            <v>0.10300000000000001</v>
          </cell>
          <cell r="G36">
            <v>0.28300000000000003</v>
          </cell>
          <cell r="H36">
            <v>0.158</v>
          </cell>
          <cell r="I36">
            <v>0.099</v>
          </cell>
          <cell r="J36">
            <v>0.027999999999999997</v>
          </cell>
          <cell r="K36">
            <v>-0.415</v>
          </cell>
        </row>
        <row r="37">
          <cell r="A37">
            <v>1986</v>
          </cell>
          <cell r="B37">
            <v>2002</v>
          </cell>
          <cell r="C37">
            <v>44</v>
          </cell>
          <cell r="D37">
            <v>0.071</v>
          </cell>
          <cell r="E37">
            <v>0.1</v>
          </cell>
          <cell r="F37">
            <v>0.122</v>
          </cell>
          <cell r="G37">
            <v>0.256</v>
          </cell>
          <cell r="H37">
            <v>0.113</v>
          </cell>
          <cell r="I37">
            <v>0.063</v>
          </cell>
          <cell r="J37">
            <v>0.023</v>
          </cell>
          <cell r="K37">
            <v>-0.11199999999999999</v>
          </cell>
        </row>
        <row r="38">
          <cell r="A38">
            <v>1987</v>
          </cell>
          <cell r="B38">
            <v>2002</v>
          </cell>
          <cell r="C38">
            <v>67</v>
          </cell>
          <cell r="D38">
            <v>0.07400000000000001</v>
          </cell>
          <cell r="E38">
            <v>0.11900000000000001</v>
          </cell>
          <cell r="F38">
            <v>0.133</v>
          </cell>
          <cell r="G38">
            <v>0.315</v>
          </cell>
          <cell r="H38">
            <v>0.17</v>
          </cell>
          <cell r="I38">
            <v>0.062000000000000006</v>
          </cell>
          <cell r="J38">
            <v>0.003</v>
          </cell>
          <cell r="K38">
            <v>-0.378</v>
          </cell>
        </row>
        <row r="39">
          <cell r="A39">
            <v>1988</v>
          </cell>
          <cell r="B39">
            <v>2002</v>
          </cell>
          <cell r="C39">
            <v>48</v>
          </cell>
          <cell r="D39">
            <v>0.113</v>
          </cell>
          <cell r="E39">
            <v>0.18300000000000002</v>
          </cell>
          <cell r="F39">
            <v>0.18600000000000003</v>
          </cell>
          <cell r="G39">
            <v>0.42600000000000005</v>
          </cell>
          <cell r="H39">
            <v>0.184</v>
          </cell>
          <cell r="I39">
            <v>0.08900000000000001</v>
          </cell>
          <cell r="J39">
            <v>0.017</v>
          </cell>
          <cell r="K39">
            <v>-0.071</v>
          </cell>
        </row>
        <row r="40">
          <cell r="A40">
            <v>1989</v>
          </cell>
          <cell r="B40">
            <v>2002</v>
          </cell>
          <cell r="C40">
            <v>56</v>
          </cell>
          <cell r="D40">
            <v>0.122</v>
          </cell>
          <cell r="E40">
            <v>0.175</v>
          </cell>
          <cell r="F40">
            <v>0.167</v>
          </cell>
          <cell r="G40">
            <v>0.56</v>
          </cell>
          <cell r="H40">
            <v>0.18300000000000002</v>
          </cell>
          <cell r="I40">
            <v>0.105</v>
          </cell>
          <cell r="J40">
            <v>0.02</v>
          </cell>
          <cell r="K40">
            <v>-0.359</v>
          </cell>
        </row>
        <row r="41">
          <cell r="A41">
            <v>1990</v>
          </cell>
          <cell r="B41">
            <v>2002</v>
          </cell>
          <cell r="C41">
            <v>26</v>
          </cell>
          <cell r="D41">
            <v>0.19899999999999998</v>
          </cell>
          <cell r="E41">
            <v>0.276</v>
          </cell>
          <cell r="F41">
            <v>0.294</v>
          </cell>
          <cell r="G41">
            <v>0.7490000000000001</v>
          </cell>
          <cell r="H41">
            <v>0.319</v>
          </cell>
          <cell r="I41">
            <v>0.172</v>
          </cell>
          <cell r="J41">
            <v>0.006999999999999999</v>
          </cell>
          <cell r="K41">
            <v>-0.055</v>
          </cell>
        </row>
        <row r="42">
          <cell r="A42">
            <v>1991</v>
          </cell>
          <cell r="B42">
            <v>2002</v>
          </cell>
          <cell r="C42">
            <v>20</v>
          </cell>
          <cell r="D42">
            <v>0.166</v>
          </cell>
          <cell r="E42">
            <v>0.257</v>
          </cell>
          <cell r="F42">
            <v>0.307</v>
          </cell>
          <cell r="G42">
            <v>0.615</v>
          </cell>
          <cell r="H42">
            <v>0.252</v>
          </cell>
          <cell r="I42">
            <v>0.149</v>
          </cell>
          <cell r="J42">
            <v>0.039</v>
          </cell>
          <cell r="K42">
            <v>-0.131</v>
          </cell>
        </row>
        <row r="43">
          <cell r="A43">
            <v>1992</v>
          </cell>
          <cell r="B43">
            <v>2002</v>
          </cell>
          <cell r="C43">
            <v>27</v>
          </cell>
          <cell r="D43">
            <v>0.239</v>
          </cell>
          <cell r="E43">
            <v>0.268</v>
          </cell>
          <cell r="F43">
            <v>0.3</v>
          </cell>
          <cell r="G43">
            <v>1.023</v>
          </cell>
          <cell r="H43">
            <v>0.25</v>
          </cell>
          <cell r="I43">
            <v>0.14800000000000002</v>
          </cell>
          <cell r="J43">
            <v>0.10800000000000001</v>
          </cell>
          <cell r="K43">
            <v>-0.17800000000000002</v>
          </cell>
        </row>
        <row r="44">
          <cell r="A44">
            <v>1993</v>
          </cell>
          <cell r="B44">
            <v>2002</v>
          </cell>
          <cell r="C44">
            <v>42</v>
          </cell>
          <cell r="D44">
            <v>0.225</v>
          </cell>
          <cell r="E44">
            <v>0.3</v>
          </cell>
          <cell r="F44">
            <v>0.391</v>
          </cell>
          <cell r="G44">
            <v>0.986</v>
          </cell>
          <cell r="H44">
            <v>0.384</v>
          </cell>
          <cell r="I44">
            <v>0.136</v>
          </cell>
          <cell r="J44">
            <v>-0.004</v>
          </cell>
          <cell r="K44">
            <v>-0.25</v>
          </cell>
        </row>
        <row r="45">
          <cell r="A45">
            <v>1994</v>
          </cell>
          <cell r="B45">
            <v>2002</v>
          </cell>
          <cell r="C45">
            <v>40</v>
          </cell>
          <cell r="D45">
            <v>0.225</v>
          </cell>
          <cell r="E45">
            <v>0.322</v>
          </cell>
          <cell r="F45">
            <v>0.384</v>
          </cell>
          <cell r="G45">
            <v>1.1320000000000001</v>
          </cell>
          <cell r="H45">
            <v>0.353</v>
          </cell>
          <cell r="I45">
            <v>0.192</v>
          </cell>
          <cell r="J45">
            <v>0.046</v>
          </cell>
          <cell r="K45">
            <v>-0.5810000000000001</v>
          </cell>
        </row>
        <row r="46">
          <cell r="A46">
            <v>1995</v>
          </cell>
          <cell r="B46">
            <v>2002</v>
          </cell>
          <cell r="C46">
            <v>45</v>
          </cell>
          <cell r="D46">
            <v>0.506</v>
          </cell>
          <cell r="E46">
            <v>0.445</v>
          </cell>
          <cell r="F46">
            <v>0.5810000000000001</v>
          </cell>
          <cell r="G46">
            <v>4.638</v>
          </cell>
          <cell r="H46">
            <v>0.63</v>
          </cell>
          <cell r="I46">
            <v>0.253</v>
          </cell>
          <cell r="J46">
            <v>0.045</v>
          </cell>
          <cell r="K46">
            <v>-0.315</v>
          </cell>
        </row>
        <row r="47">
          <cell r="A47">
            <v>1996</v>
          </cell>
          <cell r="B47">
            <v>2002</v>
          </cell>
          <cell r="C47">
            <v>32</v>
          </cell>
          <cell r="D47">
            <v>0.5770000000000001</v>
          </cell>
          <cell r="E47">
            <v>0.63</v>
          </cell>
          <cell r="F47">
            <v>0.875</v>
          </cell>
          <cell r="G47">
            <v>3.1310000000000002</v>
          </cell>
          <cell r="H47">
            <v>0.893</v>
          </cell>
          <cell r="I47">
            <v>0.359</v>
          </cell>
          <cell r="J47">
            <v>0.018000000000000002</v>
          </cell>
          <cell r="K47">
            <v>-0.22100000000000003</v>
          </cell>
        </row>
        <row r="48">
          <cell r="A48">
            <v>1997</v>
          </cell>
          <cell r="B48">
            <v>2002</v>
          </cell>
          <cell r="C48">
            <v>58</v>
          </cell>
          <cell r="D48">
            <v>0.49700000000000005</v>
          </cell>
          <cell r="E48">
            <v>0.43100000000000005</v>
          </cell>
          <cell r="F48">
            <v>0.545</v>
          </cell>
          <cell r="G48">
            <v>2.97</v>
          </cell>
          <cell r="H48">
            <v>0.655</v>
          </cell>
          <cell r="I48">
            <v>0.21</v>
          </cell>
          <cell r="J48">
            <v>-0.036000000000000004</v>
          </cell>
          <cell r="K48">
            <v>-0.33299999999999996</v>
          </cell>
        </row>
        <row r="49">
          <cell r="A49">
            <v>1998</v>
          </cell>
          <cell r="B49">
            <v>2002</v>
          </cell>
          <cell r="C49">
            <v>70</v>
          </cell>
          <cell r="D49">
            <v>0.299</v>
          </cell>
          <cell r="E49">
            <v>0.254</v>
          </cell>
          <cell r="F49">
            <v>0.174</v>
          </cell>
          <cell r="G49">
            <v>7.2170000000000005</v>
          </cell>
          <cell r="H49">
            <v>0.262</v>
          </cell>
          <cell r="I49">
            <v>0.046</v>
          </cell>
          <cell r="J49">
            <v>-0.07200000000000001</v>
          </cell>
          <cell r="K49">
            <v>-0.684</v>
          </cell>
        </row>
        <row r="50">
          <cell r="A50">
            <v>1999</v>
          </cell>
          <cell r="B50">
            <v>2002</v>
          </cell>
          <cell r="C50">
            <v>83</v>
          </cell>
          <cell r="D50">
            <v>-0.114</v>
          </cell>
          <cell r="E50">
            <v>-0.192</v>
          </cell>
          <cell r="F50">
            <v>-0.19399999999999998</v>
          </cell>
          <cell r="G50">
            <v>2.468</v>
          </cell>
          <cell r="H50">
            <v>-0.016</v>
          </cell>
          <cell r="I50">
            <v>-0.196</v>
          </cell>
          <cell r="J50">
            <v>-0.318</v>
          </cell>
          <cell r="K50">
            <v>-0.552</v>
          </cell>
        </row>
        <row r="51">
          <cell r="A51">
            <v>2000</v>
          </cell>
          <cell r="B51">
            <v>2002</v>
          </cell>
          <cell r="C51">
            <v>89</v>
          </cell>
          <cell r="D51">
            <v>-0.209</v>
          </cell>
          <cell r="E51">
            <v>-0.22100000000000003</v>
          </cell>
          <cell r="F51">
            <v>-0.219</v>
          </cell>
          <cell r="G51">
            <v>0.47</v>
          </cell>
          <cell r="H51">
            <v>-0.087</v>
          </cell>
          <cell r="I51">
            <v>-0.192</v>
          </cell>
          <cell r="J51">
            <v>-0.329</v>
          </cell>
          <cell r="K51">
            <v>-1</v>
          </cell>
        </row>
        <row r="52">
          <cell r="A52">
            <v>2001</v>
          </cell>
          <cell r="B52">
            <v>2002</v>
          </cell>
          <cell r="C52">
            <v>40</v>
          </cell>
          <cell r="D52">
            <v>-0.257</v>
          </cell>
          <cell r="E52">
            <v>-0.30100000000000005</v>
          </cell>
          <cell r="F52">
            <v>-0.24100000000000002</v>
          </cell>
          <cell r="G52">
            <v>0.6609999999999999</v>
          </cell>
          <cell r="H52">
            <v>-0.105</v>
          </cell>
          <cell r="I52">
            <v>-0.267</v>
          </cell>
          <cell r="J52">
            <v>-0.378</v>
          </cell>
          <cell r="K52">
            <v>-0.908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Tab2.2"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E27"/>
  <sheetViews>
    <sheetView showGridLines="0" tabSelected="1" zoomScalePageLayoutView="0" workbookViewId="0" topLeftCell="A1">
      <selection activeCell="B5" sqref="B5"/>
    </sheetView>
  </sheetViews>
  <sheetFormatPr defaultColWidth="9.140625" defaultRowHeight="12.75"/>
  <cols>
    <col min="1" max="1" width="61.28125" style="0" customWidth="1"/>
    <col min="2" max="2" width="13.421875" style="0" customWidth="1"/>
    <col min="3" max="3" width="2.00390625" style="0" customWidth="1"/>
    <col min="4" max="4" width="12.7109375" style="0" customWidth="1"/>
    <col min="5" max="5" width="0" style="0" hidden="1" customWidth="1"/>
  </cols>
  <sheetData>
    <row r="1" ht="18">
      <c r="A1" s="17" t="s">
        <v>455</v>
      </c>
    </row>
    <row r="3" ht="12.75">
      <c r="A3" s="16" t="s">
        <v>28</v>
      </c>
    </row>
    <row r="5" spans="1:4" ht="12.75">
      <c r="A5" s="15" t="s">
        <v>360</v>
      </c>
      <c r="B5" s="15"/>
      <c r="C5" s="15"/>
      <c r="D5" s="15"/>
    </row>
    <row r="6" spans="1:4" ht="77.25" customHeight="1">
      <c r="A6" s="253" t="s">
        <v>450</v>
      </c>
      <c r="B6" s="253"/>
      <c r="C6" s="253"/>
      <c r="D6" s="253"/>
    </row>
    <row r="7" spans="1:5" ht="26.25" customHeight="1">
      <c r="A7" s="15" t="s">
        <v>449</v>
      </c>
      <c r="B7" s="20"/>
      <c r="C7" s="254" t="s">
        <v>425</v>
      </c>
      <c r="D7" s="254"/>
      <c r="E7" s="254"/>
    </row>
    <row r="8" spans="1:4" ht="27" customHeight="1">
      <c r="A8" s="90" t="s">
        <v>34</v>
      </c>
      <c r="B8" s="21"/>
      <c r="C8" s="21"/>
      <c r="D8" s="21"/>
    </row>
    <row r="9" spans="1:4" ht="12.75">
      <c r="A9" s="20" t="s">
        <v>338</v>
      </c>
      <c r="B9" s="21"/>
      <c r="C9" s="21"/>
      <c r="D9" s="21"/>
    </row>
    <row r="10" spans="1:4" ht="12.75">
      <c r="A10" s="20" t="s">
        <v>35</v>
      </c>
      <c r="B10" s="21"/>
      <c r="C10" s="21"/>
      <c r="D10" s="21"/>
    </row>
    <row r="11" spans="1:4" ht="12.75">
      <c r="A11" s="20" t="s">
        <v>342</v>
      </c>
      <c r="B11" s="21"/>
      <c r="C11" s="21"/>
      <c r="D11" s="21"/>
    </row>
    <row r="12" spans="1:4" ht="12.75">
      <c r="A12" s="20" t="s">
        <v>337</v>
      </c>
      <c r="B12" s="21"/>
      <c r="C12" s="21"/>
      <c r="D12" s="21"/>
    </row>
    <row r="13" spans="1:4" ht="25.5">
      <c r="A13" s="20" t="s">
        <v>380</v>
      </c>
      <c r="B13" s="21"/>
      <c r="C13" s="21"/>
      <c r="D13" s="21"/>
    </row>
    <row r="15" ht="12.75">
      <c r="A15" t="s">
        <v>29</v>
      </c>
    </row>
    <row r="17" ht="12.75">
      <c r="A17" s="19" t="s">
        <v>23</v>
      </c>
    </row>
    <row r="19" spans="1:2" ht="12.75">
      <c r="A19" s="18" t="s">
        <v>27</v>
      </c>
      <c r="B19" s="18" t="s">
        <v>26</v>
      </c>
    </row>
    <row r="21" spans="1:2" ht="12.75">
      <c r="A21" t="s">
        <v>22</v>
      </c>
      <c r="B21" s="167" t="s">
        <v>378</v>
      </c>
    </row>
    <row r="22" ht="12.75">
      <c r="B22" s="167"/>
    </row>
    <row r="23" spans="1:2" ht="12.75">
      <c r="A23" t="s">
        <v>383</v>
      </c>
      <c r="B23" s="167" t="s">
        <v>381</v>
      </c>
    </row>
    <row r="24" ht="6" customHeight="1">
      <c r="B24" s="169"/>
    </row>
    <row r="25" spans="1:2" ht="18.75" customHeight="1">
      <c r="A25" t="s">
        <v>24</v>
      </c>
      <c r="B25" s="167" t="s">
        <v>379</v>
      </c>
    </row>
    <row r="26" ht="7.5" customHeight="1">
      <c r="B26" s="168"/>
    </row>
    <row r="27" spans="1:2" ht="12.75">
      <c r="A27" t="s">
        <v>25</v>
      </c>
      <c r="B27" s="167" t="s">
        <v>382</v>
      </c>
    </row>
  </sheetData>
  <sheetProtection password="D8D3" sheet="1" objects="1" scenarios="1"/>
  <mergeCells count="2">
    <mergeCell ref="A6:D6"/>
    <mergeCell ref="C7:E7"/>
  </mergeCells>
  <hyperlinks>
    <hyperlink ref="B21" location="'Table 3.1'!A1" display="Table F3.1"/>
    <hyperlink ref="B25" location="'Table 3.3'!A1" display="Table F3.3"/>
    <hyperlink ref="B27" location="'Table 3.4'!A1" display="Table F3.4"/>
    <hyperlink ref="B23" location="'Table 3.2'!A1" display="Table F3.2"/>
    <hyperlink ref="C7" location="'File Name Help'!A1" display="File Name Help"/>
    <hyperlink ref="C7:E7" location="'File Name Help'!A1" display="File Name Help"/>
  </hyperlinks>
  <printOptions/>
  <pageMargins left="0.75" right="0.75" top="1" bottom="1" header="0.5" footer="0.5"/>
  <pageSetup horizontalDpi="600" verticalDpi="600" orientation="portrait" r:id="rId2"/>
  <headerFooter alignWithMargins="0">
    <oddHeader xml:space="preserve">&amp;L&amp;"Arial,Bold"&amp;9Exhibit F3 - Partial Fund&amp;R&amp;"Arial,Bold"&amp;9File:  &amp;F
&amp;A - Page &amp;P  </oddHead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49"/>
  <sheetViews>
    <sheetView showGridLines="0" zoomScale="75" zoomScaleNormal="75" zoomScalePageLayoutView="0" workbookViewId="0" topLeftCell="A2">
      <selection activeCell="E5" sqref="E5:H5"/>
    </sheetView>
  </sheetViews>
  <sheetFormatPr defaultColWidth="9.140625" defaultRowHeight="12.75"/>
  <cols>
    <col min="1" max="1" width="4.7109375" style="0" customWidth="1"/>
    <col min="2" max="2" width="5.421875" style="0" customWidth="1"/>
    <col min="3" max="3" width="10.57421875" style="0" customWidth="1"/>
    <col min="4" max="4" width="12.7109375" style="0" customWidth="1"/>
    <col min="5" max="5" width="20.57421875" style="0" customWidth="1"/>
    <col min="6" max="6" width="32.140625" style="0" customWidth="1"/>
    <col min="7" max="7" width="25.7109375" style="0" customWidth="1"/>
    <col min="8" max="8" width="15.140625" style="0" customWidth="1"/>
    <col min="9" max="9" width="3.140625" style="0" customWidth="1"/>
    <col min="10" max="11" width="0.13671875" style="0" customWidth="1"/>
    <col min="12" max="13" width="9.28125" style="0" bestFit="1" customWidth="1"/>
    <col min="14" max="14" width="12.8515625" style="0" bestFit="1" customWidth="1"/>
    <col min="15" max="15" width="9.28125" style="0" bestFit="1" customWidth="1"/>
    <col min="23" max="23" width="15.57421875" style="0" bestFit="1" customWidth="1"/>
    <col min="24" max="24" width="26.7109375" style="0" customWidth="1"/>
  </cols>
  <sheetData>
    <row r="1" spans="3:20" ht="13.5" hidden="1" thickBot="1">
      <c r="C1" t="e">
        <f>_RBICapplicant</f>
        <v>#NAME?</v>
      </c>
      <c r="D1">
        <f>E7</f>
        <v>0</v>
      </c>
      <c r="E1">
        <f>E9</f>
        <v>0</v>
      </c>
      <c r="F1">
        <f>F12</f>
        <v>0</v>
      </c>
      <c r="G1">
        <f>E13</f>
        <v>0</v>
      </c>
      <c r="H1">
        <f>E14</f>
        <v>0</v>
      </c>
      <c r="I1">
        <f>F16</f>
        <v>0</v>
      </c>
      <c r="J1" t="e">
        <f>#REF!</f>
        <v>#REF!</v>
      </c>
      <c r="K1" s="23" t="e">
        <f>#REF!</f>
        <v>#REF!</v>
      </c>
      <c r="L1">
        <f>F18</f>
        <v>0</v>
      </c>
      <c r="M1" s="22">
        <f>H19</f>
        <v>0</v>
      </c>
      <c r="N1" s="23">
        <f>H21</f>
        <v>0</v>
      </c>
      <c r="O1" s="23">
        <f>H23</f>
        <v>0</v>
      </c>
      <c r="P1" s="24">
        <f>H26</f>
        <v>0</v>
      </c>
      <c r="Q1" s="24">
        <f>'Table 3.3'!H49</f>
        <v>0</v>
      </c>
      <c r="R1" s="24">
        <f>'Table 3.3'!H50</f>
        <v>0</v>
      </c>
      <c r="S1">
        <f>H25</f>
        <v>0</v>
      </c>
      <c r="T1" t="str">
        <f>C30</f>
        <v>(g) Total committed capital (incl. Participating Securities Leverage commitments if an RBIC)</v>
      </c>
    </row>
    <row r="2" spans="1:18" ht="20.25" thickBot="1">
      <c r="A2" s="171" t="s">
        <v>313</v>
      </c>
      <c r="C2" s="264"/>
      <c r="D2" s="264"/>
      <c r="E2" s="264"/>
      <c r="F2" s="264"/>
      <c r="G2" s="265"/>
      <c r="H2" s="170" t="s">
        <v>314</v>
      </c>
      <c r="K2" s="23"/>
      <c r="M2" s="22"/>
      <c r="N2" s="23"/>
      <c r="O2" s="23"/>
      <c r="P2" s="24"/>
      <c r="Q2" s="24"/>
      <c r="R2" s="24"/>
    </row>
    <row r="3" spans="1:7" ht="18.75" customHeight="1">
      <c r="A3" s="123"/>
      <c r="C3" s="1" t="s">
        <v>361</v>
      </c>
      <c r="D3" s="1"/>
      <c r="E3" s="1"/>
      <c r="F3" s="1"/>
      <c r="G3" s="1"/>
    </row>
    <row r="4" ht="18.75" customHeight="1"/>
    <row r="5" spans="3:8" ht="18.75" customHeight="1">
      <c r="C5" s="13" t="s">
        <v>456</v>
      </c>
      <c r="D5" s="1"/>
      <c r="E5" s="269"/>
      <c r="F5" s="270"/>
      <c r="G5" s="270"/>
      <c r="H5" s="271"/>
    </row>
    <row r="6" spans="3:22" ht="5.25" customHeight="1">
      <c r="C6" s="2"/>
      <c r="D6" s="2"/>
      <c r="E6" s="2"/>
      <c r="F6" s="2"/>
      <c r="G6" s="2"/>
      <c r="H6" s="2"/>
      <c r="I6" s="2"/>
      <c r="J6" s="2"/>
      <c r="K6" s="2"/>
      <c r="L6" s="2"/>
      <c r="M6" s="2"/>
      <c r="N6" s="2"/>
      <c r="O6" s="2"/>
      <c r="P6" s="2"/>
      <c r="Q6" s="2"/>
      <c r="R6" s="2"/>
      <c r="S6" s="2"/>
      <c r="T6" s="2"/>
      <c r="U6" s="2"/>
      <c r="V6" s="2"/>
    </row>
    <row r="7" spans="3:8" ht="18">
      <c r="C7" s="13" t="s">
        <v>30</v>
      </c>
      <c r="D7" s="1"/>
      <c r="E7" s="269"/>
      <c r="F7" s="270"/>
      <c r="G7" s="270"/>
      <c r="H7" s="271"/>
    </row>
    <row r="8" spans="3:23" ht="4.5" customHeight="1">
      <c r="C8" s="2"/>
      <c r="D8" s="2"/>
      <c r="E8" s="2"/>
      <c r="F8" s="2"/>
      <c r="G8" s="2"/>
      <c r="H8" s="2"/>
      <c r="I8" s="2"/>
      <c r="J8" s="2"/>
      <c r="K8" s="2"/>
      <c r="L8" s="2"/>
      <c r="M8" s="2"/>
      <c r="N8" s="2"/>
      <c r="O8" s="2"/>
      <c r="P8" s="2"/>
      <c r="Q8" s="2"/>
      <c r="R8" s="2"/>
      <c r="S8" s="2"/>
      <c r="T8" s="2"/>
      <c r="U8" s="2"/>
      <c r="V8" s="2"/>
      <c r="W8" s="2"/>
    </row>
    <row r="9" spans="3:23" ht="21" customHeight="1">
      <c r="C9" s="13" t="s">
        <v>31</v>
      </c>
      <c r="D9" s="5"/>
      <c r="E9" s="269"/>
      <c r="F9" s="270"/>
      <c r="G9" s="270"/>
      <c r="H9" s="271"/>
      <c r="I9" s="2"/>
      <c r="J9" s="2"/>
      <c r="K9" s="2"/>
      <c r="L9" s="2"/>
      <c r="M9" s="2"/>
      <c r="N9" s="2"/>
      <c r="O9" s="2"/>
      <c r="P9" s="2"/>
      <c r="Q9" s="2"/>
      <c r="R9" s="2"/>
      <c r="S9" s="2"/>
      <c r="T9" s="2"/>
      <c r="U9" s="2"/>
      <c r="V9" s="2"/>
      <c r="W9" s="2"/>
    </row>
    <row r="10" spans="3:23" ht="12.75">
      <c r="C10" s="5"/>
      <c r="D10" s="5"/>
      <c r="E10" s="5"/>
      <c r="F10" s="5"/>
      <c r="G10" s="5"/>
      <c r="H10" s="5"/>
      <c r="I10" s="2"/>
      <c r="J10" s="2"/>
      <c r="K10" s="2"/>
      <c r="L10" s="2"/>
      <c r="M10" s="2"/>
      <c r="N10" s="2"/>
      <c r="O10" s="2"/>
      <c r="P10" s="2"/>
      <c r="Q10" s="2"/>
      <c r="R10" s="2"/>
      <c r="S10" s="2"/>
      <c r="T10" s="2"/>
      <c r="U10" s="2"/>
      <c r="V10" s="2"/>
      <c r="W10" s="2"/>
    </row>
    <row r="11" spans="3:23" ht="21" customHeight="1">
      <c r="C11" s="13" t="s">
        <v>32</v>
      </c>
      <c r="D11" s="5"/>
      <c r="E11" s="2"/>
      <c r="F11" s="5"/>
      <c r="G11" s="5"/>
      <c r="H11" s="2"/>
      <c r="I11" s="2"/>
      <c r="J11" s="2"/>
      <c r="K11" s="2"/>
      <c r="L11" s="2"/>
      <c r="M11" s="2"/>
      <c r="N11" s="2"/>
      <c r="O11" s="2"/>
      <c r="P11" s="2"/>
      <c r="Q11" s="2"/>
      <c r="R11" s="2"/>
      <c r="S11" s="2"/>
      <c r="T11" s="2"/>
      <c r="U11" s="2"/>
      <c r="V11" s="2"/>
      <c r="W11" s="2"/>
    </row>
    <row r="12" spans="3:23" ht="18.75" customHeight="1">
      <c r="C12" s="10" t="s">
        <v>6</v>
      </c>
      <c r="D12" s="6"/>
      <c r="E12" s="11"/>
      <c r="F12" s="272"/>
      <c r="G12" s="273"/>
      <c r="H12" s="274"/>
      <c r="I12" s="2"/>
      <c r="J12" s="2"/>
      <c r="K12" s="2"/>
      <c r="L12" s="2"/>
      <c r="M12" s="2"/>
      <c r="N12" s="2"/>
      <c r="O12" s="2"/>
      <c r="P12" s="2"/>
      <c r="Q12" s="2"/>
      <c r="R12" s="2"/>
      <c r="S12" s="2"/>
      <c r="T12" s="2"/>
      <c r="U12" s="2"/>
      <c r="V12" s="2"/>
      <c r="W12" s="2"/>
    </row>
    <row r="13" spans="3:23" ht="18.75" customHeight="1">
      <c r="C13" s="10" t="s">
        <v>7</v>
      </c>
      <c r="D13" s="6"/>
      <c r="E13" s="11"/>
      <c r="F13" s="266"/>
      <c r="G13" s="267"/>
      <c r="H13" s="268"/>
      <c r="I13" s="2"/>
      <c r="J13" s="2"/>
      <c r="K13" s="2"/>
      <c r="L13" s="2"/>
      <c r="M13" s="2"/>
      <c r="N13" s="2"/>
      <c r="O13" s="2"/>
      <c r="P13" s="2"/>
      <c r="Q13" s="2"/>
      <c r="R13" s="2"/>
      <c r="S13" s="2"/>
      <c r="T13" s="2"/>
      <c r="U13" s="2"/>
      <c r="V13" s="2"/>
      <c r="W13" s="2"/>
    </row>
    <row r="14" spans="3:23" ht="18.75" customHeight="1">
      <c r="C14" s="10" t="s">
        <v>12</v>
      </c>
      <c r="D14" s="12"/>
      <c r="E14" s="11"/>
      <c r="F14" s="266"/>
      <c r="G14" s="267"/>
      <c r="H14" s="268"/>
      <c r="I14" s="2"/>
      <c r="J14" s="2"/>
      <c r="K14" s="2"/>
      <c r="L14" s="2"/>
      <c r="M14" s="2"/>
      <c r="N14" s="2"/>
      <c r="O14" s="2"/>
      <c r="P14" s="2"/>
      <c r="Q14" s="2"/>
      <c r="R14" s="2"/>
      <c r="S14" s="2"/>
      <c r="T14" s="2"/>
      <c r="U14" s="2"/>
      <c r="V14" s="2"/>
      <c r="W14" s="2"/>
    </row>
    <row r="15" spans="3:23" ht="21" customHeight="1">
      <c r="C15" s="7"/>
      <c r="D15" s="7"/>
      <c r="E15" s="7"/>
      <c r="F15" s="5"/>
      <c r="G15" s="5"/>
      <c r="H15" s="2"/>
      <c r="I15" s="2"/>
      <c r="J15" s="2"/>
      <c r="K15" s="2"/>
      <c r="L15" s="2"/>
      <c r="M15" s="2"/>
      <c r="N15" s="2"/>
      <c r="O15" s="2"/>
      <c r="P15" s="2"/>
      <c r="Q15" s="2"/>
      <c r="R15" s="2"/>
      <c r="S15" s="2"/>
      <c r="T15" s="2"/>
      <c r="U15" s="2"/>
      <c r="V15" s="2"/>
      <c r="W15" s="2"/>
    </row>
    <row r="16" spans="3:23" ht="21" customHeight="1">
      <c r="C16" s="13" t="s">
        <v>369</v>
      </c>
      <c r="D16" s="13"/>
      <c r="E16" s="5"/>
      <c r="I16" s="147"/>
      <c r="J16" s="147"/>
      <c r="K16" s="147"/>
      <c r="L16" s="2"/>
      <c r="M16" s="2"/>
      <c r="N16" s="2"/>
      <c r="O16" s="2"/>
      <c r="P16" s="2"/>
      <c r="Q16" s="2"/>
      <c r="R16" s="2"/>
      <c r="S16" s="2"/>
      <c r="T16" s="2"/>
      <c r="U16" s="2"/>
      <c r="V16" s="2"/>
      <c r="W16" s="2"/>
    </row>
    <row r="17" spans="3:23" ht="28.5" customHeight="1">
      <c r="C17" s="13" t="s">
        <v>370</v>
      </c>
      <c r="D17" s="13"/>
      <c r="E17" s="5"/>
      <c r="F17" s="191" t="s">
        <v>362</v>
      </c>
      <c r="G17" s="192"/>
      <c r="H17" s="238"/>
      <c r="I17" s="147"/>
      <c r="J17" s="147" t="s">
        <v>371</v>
      </c>
      <c r="K17" s="147" t="s">
        <v>372</v>
      </c>
      <c r="L17" s="2"/>
      <c r="M17" s="2"/>
      <c r="N17" s="2"/>
      <c r="O17" s="2"/>
      <c r="P17" s="2"/>
      <c r="Q17" s="2"/>
      <c r="R17" s="2"/>
      <c r="S17" s="2"/>
      <c r="T17" s="2"/>
      <c r="U17" s="2"/>
      <c r="V17" s="2"/>
      <c r="W17" s="2"/>
    </row>
    <row r="18" spans="3:23" ht="21" customHeight="1">
      <c r="C18" s="13" t="s">
        <v>373</v>
      </c>
      <c r="D18" s="13"/>
      <c r="E18" s="5"/>
      <c r="F18" s="239"/>
      <c r="H18" s="14"/>
      <c r="I18" s="147"/>
      <c r="J18" s="197">
        <f>IF(F18=2,H19,H24)</f>
        <v>0</v>
      </c>
      <c r="K18" s="198">
        <f>IF(F20=2,EOMONTH(H21,0),EOMONTH(H26,0))</f>
        <v>31</v>
      </c>
      <c r="L18" s="2"/>
      <c r="M18" s="2"/>
      <c r="N18" s="2"/>
      <c r="O18" s="2"/>
      <c r="P18" s="2"/>
      <c r="Q18" s="2"/>
      <c r="R18" s="2"/>
      <c r="S18" s="2"/>
      <c r="T18" s="2"/>
      <c r="U18" s="2"/>
      <c r="V18" s="2"/>
      <c r="W18" s="2"/>
    </row>
    <row r="19" spans="3:23" ht="25.5" customHeight="1">
      <c r="C19" s="13"/>
      <c r="E19" s="5"/>
      <c r="G19" s="199" t="s">
        <v>374</v>
      </c>
      <c r="H19" s="240"/>
      <c r="I19" s="147"/>
      <c r="J19" s="147"/>
      <c r="K19" s="200"/>
      <c r="L19" s="2"/>
      <c r="M19" s="2"/>
      <c r="N19" s="2"/>
      <c r="O19" s="2"/>
      <c r="P19" s="2"/>
      <c r="Q19" s="2"/>
      <c r="R19" s="2"/>
      <c r="S19" s="2"/>
      <c r="T19" s="2"/>
      <c r="U19" s="2"/>
      <c r="V19" s="2"/>
      <c r="W19" s="2"/>
    </row>
    <row r="20" spans="3:23" ht="23.25" customHeight="1">
      <c r="C20" s="13" t="s">
        <v>375</v>
      </c>
      <c r="D20" s="13"/>
      <c r="E20" s="5"/>
      <c r="F20" s="241"/>
      <c r="H20" s="14"/>
      <c r="I20" s="147"/>
      <c r="J20" s="147"/>
      <c r="K20" s="147"/>
      <c r="L20" s="2"/>
      <c r="M20" s="2"/>
      <c r="N20" s="2"/>
      <c r="O20" s="2"/>
      <c r="P20" s="2"/>
      <c r="Q20" s="2"/>
      <c r="R20" s="2"/>
      <c r="S20" s="2"/>
      <c r="T20" s="2"/>
      <c r="U20" s="2"/>
      <c r="V20" s="2"/>
      <c r="W20" s="2"/>
    </row>
    <row r="21" spans="3:23" ht="21" customHeight="1">
      <c r="C21" s="13"/>
      <c r="E21" s="5"/>
      <c r="G21" s="199" t="s">
        <v>376</v>
      </c>
      <c r="H21" s="240"/>
      <c r="I21" s="147"/>
      <c r="J21" s="147"/>
      <c r="K21" s="147"/>
      <c r="L21" s="2"/>
      <c r="M21" s="2"/>
      <c r="N21" s="2"/>
      <c r="O21" s="2"/>
      <c r="P21" s="2"/>
      <c r="Q21" s="2"/>
      <c r="R21" s="2"/>
      <c r="S21" s="2"/>
      <c r="T21" s="2"/>
      <c r="U21" s="2"/>
      <c r="V21" s="2"/>
      <c r="W21" s="2"/>
    </row>
    <row r="22" spans="3:23" ht="21" customHeight="1">
      <c r="C22" s="13" t="s">
        <v>33</v>
      </c>
      <c r="D22" s="13"/>
      <c r="E22" s="5"/>
      <c r="F22" s="5"/>
      <c r="G22" s="5"/>
      <c r="H22" s="14"/>
      <c r="I22" s="147"/>
      <c r="J22" s="147"/>
      <c r="K22" s="147"/>
      <c r="L22" s="2"/>
      <c r="M22" s="2"/>
      <c r="N22" s="2"/>
      <c r="O22" s="2"/>
      <c r="P22" s="2"/>
      <c r="Q22" s="2"/>
      <c r="R22" s="2"/>
      <c r="S22" s="2"/>
      <c r="T22" s="2"/>
      <c r="U22" s="2"/>
      <c r="V22" s="2"/>
      <c r="W22" s="2"/>
    </row>
    <row r="23" spans="3:23" ht="24" customHeight="1">
      <c r="C23" s="122" t="s">
        <v>5</v>
      </c>
      <c r="D23" s="5"/>
      <c r="E23" s="5"/>
      <c r="F23" s="191" t="s">
        <v>362</v>
      </c>
      <c r="G23" s="192"/>
      <c r="H23" s="238"/>
      <c r="I23" s="147"/>
      <c r="J23" s="147"/>
      <c r="K23" s="147"/>
      <c r="L23" s="2"/>
      <c r="M23" s="2"/>
      <c r="N23" s="2"/>
      <c r="O23" s="2"/>
      <c r="P23" s="2"/>
      <c r="Q23" s="2"/>
      <c r="R23" s="2"/>
      <c r="S23" s="2"/>
      <c r="T23" s="2"/>
      <c r="U23" s="2"/>
      <c r="V23" s="2"/>
      <c r="W23" s="2"/>
    </row>
    <row r="24" spans="3:23" ht="18" customHeight="1">
      <c r="C24" s="122" t="s">
        <v>328</v>
      </c>
      <c r="D24" s="8"/>
      <c r="F24" s="7"/>
      <c r="G24" s="7"/>
      <c r="H24" s="242"/>
      <c r="I24" s="193"/>
      <c r="J24" s="147">
        <f>MONTH(H24)</f>
        <v>1</v>
      </c>
      <c r="K24" s="147">
        <f>YEAR(H24)</f>
        <v>1900</v>
      </c>
      <c r="L24" s="2"/>
      <c r="M24" s="2"/>
      <c r="N24" s="2"/>
      <c r="O24" s="2"/>
      <c r="P24" s="2"/>
      <c r="Q24" s="2"/>
      <c r="R24" s="2"/>
      <c r="S24" s="2"/>
      <c r="T24" s="2"/>
      <c r="U24" s="2"/>
      <c r="V24" s="2"/>
      <c r="W24" s="2"/>
    </row>
    <row r="25" spans="3:23" ht="21" customHeight="1">
      <c r="C25" s="122" t="s">
        <v>451</v>
      </c>
      <c r="D25" s="8"/>
      <c r="F25" s="7"/>
      <c r="G25" s="7"/>
      <c r="H25" s="243"/>
      <c r="I25" s="193"/>
      <c r="J25" s="147"/>
      <c r="K25" s="147"/>
      <c r="L25" s="2"/>
      <c r="M25" s="2"/>
      <c r="N25" s="2"/>
      <c r="O25" s="2"/>
      <c r="P25" s="2"/>
      <c r="Q25" s="2"/>
      <c r="R25" s="2"/>
      <c r="S25" s="2"/>
      <c r="T25" s="2"/>
      <c r="U25" s="2"/>
      <c r="V25" s="2"/>
      <c r="W25" s="2"/>
    </row>
    <row r="26" spans="3:23" ht="18" customHeight="1">
      <c r="C26" s="146" t="s">
        <v>452</v>
      </c>
      <c r="D26" s="9"/>
      <c r="E26" s="9"/>
      <c r="H26" s="242"/>
      <c r="I26" s="193"/>
      <c r="J26" s="147">
        <f ca="1">IF(OR(H26="N/A",ISBLANK(H26)),YEAR(NOW()),YEAR(H26))</f>
        <v>2012</v>
      </c>
      <c r="K26" s="147"/>
      <c r="L26" s="2"/>
      <c r="M26" s="2"/>
      <c r="N26" s="2"/>
      <c r="O26" s="2"/>
      <c r="P26" s="2"/>
      <c r="Q26" s="2"/>
      <c r="R26" s="2"/>
      <c r="S26" s="2"/>
      <c r="T26" s="2"/>
      <c r="U26" s="2"/>
      <c r="V26" s="2"/>
      <c r="W26" s="2"/>
    </row>
    <row r="27" spans="3:23" ht="18" customHeight="1">
      <c r="C27" s="146" t="s">
        <v>363</v>
      </c>
      <c r="D27" s="9"/>
      <c r="E27" s="9"/>
      <c r="H27" s="127"/>
      <c r="I27" s="147"/>
      <c r="J27" s="147"/>
      <c r="K27" s="147"/>
      <c r="L27" s="2"/>
      <c r="M27" s="2"/>
      <c r="N27" s="2"/>
      <c r="O27" s="2"/>
      <c r="P27" s="2"/>
      <c r="Q27" s="2"/>
      <c r="R27" s="2"/>
      <c r="S27" s="2"/>
      <c r="T27" s="2"/>
      <c r="U27" s="2"/>
      <c r="V27" s="2"/>
      <c r="W27" s="2"/>
    </row>
    <row r="28" spans="3:23" ht="18" customHeight="1">
      <c r="C28" s="146" t="s">
        <v>364</v>
      </c>
      <c r="D28" s="13"/>
      <c r="E28" s="13"/>
      <c r="F28" s="13"/>
      <c r="G28" s="13"/>
      <c r="H28" s="240"/>
      <c r="I28" s="147"/>
      <c r="J28" s="147"/>
      <c r="K28" s="193"/>
      <c r="L28" s="2"/>
      <c r="M28" s="2"/>
      <c r="N28" s="2"/>
      <c r="O28" s="2"/>
      <c r="P28" s="2"/>
      <c r="Q28" s="2"/>
      <c r="R28" s="2"/>
      <c r="S28" s="2"/>
      <c r="T28" s="2"/>
      <c r="U28" s="2"/>
      <c r="V28" s="2"/>
      <c r="W28" s="2"/>
    </row>
    <row r="29" spans="3:23" ht="12.75">
      <c r="C29" s="146" t="s">
        <v>329</v>
      </c>
      <c r="D29" s="10"/>
      <c r="E29" s="3"/>
      <c r="F29" s="4"/>
      <c r="G29" s="4"/>
      <c r="H29" s="244"/>
      <c r="I29" s="147"/>
      <c r="J29" s="147"/>
      <c r="K29" s="193"/>
      <c r="L29" s="2"/>
      <c r="M29" s="2"/>
      <c r="N29" s="2"/>
      <c r="O29" s="2"/>
      <c r="P29" s="2"/>
      <c r="Q29" s="2"/>
      <c r="R29" s="2"/>
      <c r="S29" s="2"/>
      <c r="T29" s="2"/>
      <c r="U29" s="2"/>
      <c r="V29" s="2"/>
      <c r="W29" s="2"/>
    </row>
    <row r="30" spans="3:23" ht="15.75" customHeight="1">
      <c r="C30" s="146" t="s">
        <v>457</v>
      </c>
      <c r="D30" s="10"/>
      <c r="E30" s="10"/>
      <c r="F30" s="5"/>
      <c r="H30" s="245"/>
      <c r="I30" s="147"/>
      <c r="J30" s="147"/>
      <c r="K30" s="147"/>
      <c r="L30" s="2"/>
      <c r="M30" s="2"/>
      <c r="N30" s="2"/>
      <c r="O30" s="2"/>
      <c r="P30" s="2"/>
      <c r="Q30" s="2"/>
      <c r="R30" s="2"/>
      <c r="S30" s="2"/>
      <c r="T30" s="2"/>
      <c r="U30" s="2"/>
      <c r="V30" s="2"/>
      <c r="W30" s="2"/>
    </row>
    <row r="31" spans="3:23" ht="15.75" customHeight="1">
      <c r="C31" s="146" t="s">
        <v>365</v>
      </c>
      <c r="D31" s="10"/>
      <c r="E31" s="10"/>
      <c r="F31" s="5"/>
      <c r="H31" s="2"/>
      <c r="I31" s="147"/>
      <c r="J31" s="147"/>
      <c r="K31" s="211"/>
      <c r="L31" s="2"/>
      <c r="M31" s="2"/>
      <c r="N31" s="2"/>
      <c r="O31" s="2"/>
      <c r="P31" s="2"/>
      <c r="Q31" s="2"/>
      <c r="R31" s="2"/>
      <c r="S31" s="2"/>
      <c r="T31" s="2"/>
      <c r="U31" s="2"/>
      <c r="V31" s="2"/>
      <c r="W31" s="2"/>
    </row>
    <row r="32" spans="3:23" ht="15.75" customHeight="1">
      <c r="C32" s="194" t="s">
        <v>366</v>
      </c>
      <c r="F32" s="5"/>
      <c r="H32" s="245"/>
      <c r="I32" s="147"/>
      <c r="J32" s="147"/>
      <c r="K32" s="147"/>
      <c r="L32" s="2"/>
      <c r="M32" s="2"/>
      <c r="N32" s="2"/>
      <c r="O32" s="2"/>
      <c r="P32" s="2"/>
      <c r="Q32" s="2"/>
      <c r="R32" s="2"/>
      <c r="S32" s="2"/>
      <c r="T32" s="2"/>
      <c r="U32" s="2"/>
      <c r="V32" s="2"/>
      <c r="W32" s="2"/>
    </row>
    <row r="33" spans="3:23" ht="15.75" customHeight="1">
      <c r="C33" s="194" t="s">
        <v>367</v>
      </c>
      <c r="D33" s="10"/>
      <c r="F33" s="5"/>
      <c r="H33" s="245"/>
      <c r="I33" s="147"/>
      <c r="J33" s="147"/>
      <c r="K33" s="147"/>
      <c r="L33" s="2"/>
      <c r="M33" s="2"/>
      <c r="N33" s="2"/>
      <c r="O33" s="2"/>
      <c r="P33" s="2"/>
      <c r="Q33" s="2"/>
      <c r="R33" s="2"/>
      <c r="S33" s="2"/>
      <c r="T33" s="2"/>
      <c r="U33" s="2"/>
      <c r="V33" s="2"/>
      <c r="W33" s="2"/>
    </row>
    <row r="34" spans="3:23" ht="15.75" customHeight="1">
      <c r="C34" s="194" t="s">
        <v>368</v>
      </c>
      <c r="D34" s="10"/>
      <c r="F34" s="5"/>
      <c r="H34" s="245"/>
      <c r="I34" s="147"/>
      <c r="J34" s="147"/>
      <c r="K34" s="147"/>
      <c r="L34" s="2"/>
      <c r="M34" s="2"/>
      <c r="N34" s="2"/>
      <c r="O34" s="2"/>
      <c r="P34" s="2"/>
      <c r="Q34" s="2"/>
      <c r="R34" s="2"/>
      <c r="S34" s="2"/>
      <c r="T34" s="2"/>
      <c r="U34" s="2"/>
      <c r="V34" s="2"/>
      <c r="W34" s="2"/>
    </row>
    <row r="35" spans="3:23" s="4" customFormat="1" ht="21" customHeight="1">
      <c r="C35" s="10"/>
      <c r="D35" s="10"/>
      <c r="E35" s="3"/>
      <c r="I35" s="195"/>
      <c r="J35" s="195"/>
      <c r="K35" s="195"/>
      <c r="L35" s="3"/>
      <c r="M35" s="3"/>
      <c r="N35" s="3"/>
      <c r="O35" s="3"/>
      <c r="P35" s="3"/>
      <c r="Q35" s="3"/>
      <c r="R35" s="3"/>
      <c r="S35" s="3"/>
      <c r="T35" s="3"/>
      <c r="U35" s="3"/>
      <c r="V35" s="3"/>
      <c r="W35" s="3"/>
    </row>
    <row r="36" spans="3:11" ht="12.75">
      <c r="C36" s="13" t="s">
        <v>423</v>
      </c>
      <c r="I36" s="193"/>
      <c r="J36" s="193"/>
      <c r="K36" s="193"/>
    </row>
    <row r="37" spans="3:11" ht="12.75">
      <c r="C37" s="13" t="s">
        <v>424</v>
      </c>
      <c r="I37" s="193"/>
      <c r="J37" s="193"/>
      <c r="K37" s="193"/>
    </row>
    <row r="38" spans="3:11" ht="12.75">
      <c r="C38" s="255"/>
      <c r="D38" s="256"/>
      <c r="E38" s="256"/>
      <c r="F38" s="256"/>
      <c r="G38" s="256"/>
      <c r="H38" s="257"/>
      <c r="I38" s="193"/>
      <c r="J38" s="193"/>
      <c r="K38" s="193"/>
    </row>
    <row r="39" spans="3:11" ht="12.75">
      <c r="C39" s="258"/>
      <c r="D39" s="259"/>
      <c r="E39" s="259"/>
      <c r="F39" s="259"/>
      <c r="G39" s="259"/>
      <c r="H39" s="260"/>
      <c r="I39" s="193"/>
      <c r="J39" s="193"/>
      <c r="K39" s="193"/>
    </row>
    <row r="40" spans="3:11" ht="12.75">
      <c r="C40" s="258"/>
      <c r="D40" s="259"/>
      <c r="E40" s="259"/>
      <c r="F40" s="259"/>
      <c r="G40" s="259"/>
      <c r="H40" s="260"/>
      <c r="I40" s="193"/>
      <c r="J40" s="193"/>
      <c r="K40" s="193"/>
    </row>
    <row r="41" spans="3:11" ht="12.75">
      <c r="C41" s="258"/>
      <c r="D41" s="259"/>
      <c r="E41" s="259"/>
      <c r="F41" s="259"/>
      <c r="G41" s="259"/>
      <c r="H41" s="260"/>
      <c r="I41" s="193"/>
      <c r="J41" s="193"/>
      <c r="K41" s="193"/>
    </row>
    <row r="42" spans="3:11" ht="12.75">
      <c r="C42" s="258"/>
      <c r="D42" s="259"/>
      <c r="E42" s="259"/>
      <c r="F42" s="259"/>
      <c r="G42" s="259"/>
      <c r="H42" s="260"/>
      <c r="I42" s="193"/>
      <c r="J42" s="193"/>
      <c r="K42" s="193"/>
    </row>
    <row r="43" spans="3:11" ht="12.75">
      <c r="C43" s="258"/>
      <c r="D43" s="259"/>
      <c r="E43" s="259"/>
      <c r="F43" s="259"/>
      <c r="G43" s="259"/>
      <c r="H43" s="260"/>
      <c r="I43" s="193"/>
      <c r="J43" s="193"/>
      <c r="K43" s="193"/>
    </row>
    <row r="44" spans="3:11" ht="12.75">
      <c r="C44" s="258"/>
      <c r="D44" s="259"/>
      <c r="E44" s="259"/>
      <c r="F44" s="259"/>
      <c r="G44" s="259"/>
      <c r="H44" s="260"/>
      <c r="I44" s="193"/>
      <c r="J44" s="193"/>
      <c r="K44" s="193"/>
    </row>
    <row r="45" spans="3:11" ht="12.75">
      <c r="C45" s="258"/>
      <c r="D45" s="259"/>
      <c r="E45" s="259"/>
      <c r="F45" s="259"/>
      <c r="G45" s="259"/>
      <c r="H45" s="260"/>
      <c r="I45" s="193"/>
      <c r="J45" s="193"/>
      <c r="K45" s="193"/>
    </row>
    <row r="46" spans="3:11" ht="12.75">
      <c r="C46" s="258"/>
      <c r="D46" s="259"/>
      <c r="E46" s="259"/>
      <c r="F46" s="259"/>
      <c r="G46" s="259"/>
      <c r="H46" s="260"/>
      <c r="I46" s="193"/>
      <c r="J46" s="193"/>
      <c r="K46" s="193"/>
    </row>
    <row r="47" spans="3:11" ht="12.75">
      <c r="C47" s="261"/>
      <c r="D47" s="262"/>
      <c r="E47" s="262"/>
      <c r="F47" s="262"/>
      <c r="G47" s="262"/>
      <c r="H47" s="263"/>
      <c r="I47" s="193"/>
      <c r="J47" s="193"/>
      <c r="K47" s="193"/>
    </row>
    <row r="48" spans="9:11" ht="13.5" thickBot="1">
      <c r="I48" s="193"/>
      <c r="J48" s="193"/>
      <c r="K48" s="193"/>
    </row>
    <row r="49" spans="3:11" ht="22.5" customHeight="1" thickBot="1">
      <c r="C49" s="196" t="s">
        <v>314</v>
      </c>
      <c r="I49" s="193"/>
      <c r="J49" s="193"/>
      <c r="K49" s="193"/>
    </row>
  </sheetData>
  <sheetProtection password="D8D3" sheet="1" objects="1" scenarios="1"/>
  <mergeCells count="8">
    <mergeCell ref="C38:H47"/>
    <mergeCell ref="C2:G2"/>
    <mergeCell ref="F13:H13"/>
    <mergeCell ref="F14:H14"/>
    <mergeCell ref="E5:H5"/>
    <mergeCell ref="E7:H7"/>
    <mergeCell ref="E9:H9"/>
    <mergeCell ref="F12:H12"/>
  </mergeCells>
  <hyperlinks>
    <hyperlink ref="A2" location="Instructions_for_Formal_Fund_Workbook" display="i"/>
    <hyperlink ref="H2" location="'Table 3.2'!A1" display="Next Step"/>
    <hyperlink ref="C49" r:id="rId1" display="Next Step"/>
  </hyperlinks>
  <printOptions/>
  <pageMargins left="0.75" right="0.75" top="1" bottom="0.82" header="0.5" footer="0.5"/>
  <pageSetup fitToHeight="1" fitToWidth="1" horizontalDpi="600" verticalDpi="600" orientation="portrait" scale="76" r:id="rId4"/>
  <headerFooter alignWithMargins="0">
    <oddHeader xml:space="preserve">&amp;L&amp;"Arial,Bold"&amp;9Exhibit F3 - Partial Fund&amp;R&amp;"Arial,Bold"&amp;9File:  &amp;F
&amp;A - Page &amp;P  </oddHeader>
  </headerFooter>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G50"/>
  <sheetViews>
    <sheetView showGridLines="0" zoomScale="125" zoomScaleNormal="125" zoomScalePageLayoutView="0" workbookViewId="0" topLeftCell="A1">
      <selection activeCell="C10" sqref="C10"/>
    </sheetView>
  </sheetViews>
  <sheetFormatPr defaultColWidth="9.140625" defaultRowHeight="12.75"/>
  <cols>
    <col min="1" max="1" width="4.57421875" style="0" customWidth="1"/>
    <col min="2" max="2" width="9.28125" style="0" customWidth="1"/>
    <col min="3" max="3" width="33.421875" style="0" customWidth="1"/>
    <col min="4" max="4" width="1.57421875" style="0" customWidth="1"/>
    <col min="5" max="5" width="39.00390625" style="0" customWidth="1"/>
    <col min="6" max="6" width="2.28125" style="0" customWidth="1"/>
  </cols>
  <sheetData>
    <row r="1" spans="1:7" ht="20.25" thickBot="1">
      <c r="A1" s="171" t="s">
        <v>313</v>
      </c>
      <c r="C1" s="276"/>
      <c r="D1" s="276"/>
      <c r="E1" s="276"/>
      <c r="F1" s="206"/>
      <c r="G1" s="170" t="s">
        <v>314</v>
      </c>
    </row>
    <row r="3" ht="18">
      <c r="B3" s="1" t="s">
        <v>384</v>
      </c>
    </row>
    <row r="4" ht="18">
      <c r="B4" s="1" t="str">
        <f>"RBIC Applicant/Principal:  "&amp;'Table 3.1'!E7&amp;"; "&amp;'Table 3.1'!E9</f>
        <v>RBIC Applicant/Principal:  ; </v>
      </c>
    </row>
    <row r="7" spans="2:7" ht="60.75" customHeight="1">
      <c r="B7" s="205" t="s">
        <v>385</v>
      </c>
      <c r="C7" s="275" t="s">
        <v>386</v>
      </c>
      <c r="D7" s="275"/>
      <c r="E7" s="275"/>
      <c r="F7" s="275"/>
      <c r="G7" s="275"/>
    </row>
    <row r="9" spans="3:5" ht="19.5" customHeight="1">
      <c r="C9" s="207" t="s">
        <v>387</v>
      </c>
      <c r="D9" s="208"/>
      <c r="E9" s="207" t="s">
        <v>388</v>
      </c>
    </row>
    <row r="10" spans="3:5" ht="18.75" customHeight="1">
      <c r="C10" s="234"/>
      <c r="D10" s="209"/>
      <c r="E10" s="234"/>
    </row>
    <row r="11" spans="3:5" ht="18.75" customHeight="1">
      <c r="C11" s="234"/>
      <c r="D11" s="209"/>
      <c r="E11" s="234"/>
    </row>
    <row r="12" spans="3:5" ht="18.75" customHeight="1">
      <c r="C12" s="234"/>
      <c r="D12" s="209"/>
      <c r="E12" s="234"/>
    </row>
    <row r="13" spans="3:5" ht="18.75" customHeight="1">
      <c r="C13" s="234"/>
      <c r="D13" s="209"/>
      <c r="E13" s="234"/>
    </row>
    <row r="14" spans="3:5" ht="18.75" customHeight="1">
      <c r="C14" s="234"/>
      <c r="D14" s="209"/>
      <c r="E14" s="234"/>
    </row>
    <row r="15" spans="3:5" ht="18.75" customHeight="1">
      <c r="C15" s="234"/>
      <c r="D15" s="209"/>
      <c r="E15" s="234"/>
    </row>
    <row r="16" spans="3:5" ht="18.75" customHeight="1">
      <c r="C16" s="234"/>
      <c r="D16" s="209"/>
      <c r="E16" s="234"/>
    </row>
    <row r="17" spans="3:5" ht="18.75" customHeight="1">
      <c r="C17" s="234"/>
      <c r="D17" s="209"/>
      <c r="E17" s="234"/>
    </row>
    <row r="18" spans="3:5" ht="18.75" customHeight="1">
      <c r="C18" s="234"/>
      <c r="D18" s="209"/>
      <c r="E18" s="234"/>
    </row>
    <row r="19" spans="3:5" ht="18.75" customHeight="1">
      <c r="C19" s="234"/>
      <c r="D19" s="209"/>
      <c r="E19" s="234"/>
    </row>
    <row r="20" spans="3:5" ht="18.75" customHeight="1">
      <c r="C20" s="234"/>
      <c r="D20" s="209"/>
      <c r="E20" s="234"/>
    </row>
    <row r="21" spans="3:5" ht="18.75" customHeight="1">
      <c r="C21" s="234"/>
      <c r="D21" s="209"/>
      <c r="E21" s="234"/>
    </row>
    <row r="22" spans="3:5" ht="18.75" customHeight="1">
      <c r="C22" s="234"/>
      <c r="D22" s="209"/>
      <c r="E22" s="234"/>
    </row>
    <row r="23" spans="3:5" ht="18.75" customHeight="1">
      <c r="C23" s="234"/>
      <c r="D23" s="209"/>
      <c r="E23" s="234"/>
    </row>
    <row r="24" spans="3:5" ht="18.75" customHeight="1">
      <c r="C24" s="234"/>
      <c r="D24" s="209"/>
      <c r="E24" s="234"/>
    </row>
    <row r="25" spans="3:5" ht="18.75" customHeight="1">
      <c r="C25" s="234"/>
      <c r="D25" s="209"/>
      <c r="E25" s="234"/>
    </row>
    <row r="26" spans="3:5" ht="18.75" customHeight="1">
      <c r="C26" s="234"/>
      <c r="D26" s="209"/>
      <c r="E26" s="234"/>
    </row>
    <row r="27" spans="3:5" ht="18.75" customHeight="1">
      <c r="C27" s="234"/>
      <c r="D27" s="209"/>
      <c r="E27" s="234"/>
    </row>
    <row r="28" spans="3:5" ht="18.75" customHeight="1">
      <c r="C28" s="234"/>
      <c r="D28" s="209"/>
      <c r="E28" s="234"/>
    </row>
    <row r="29" spans="3:5" ht="18.75" customHeight="1">
      <c r="C29" s="234"/>
      <c r="D29" s="209"/>
      <c r="E29" s="234"/>
    </row>
    <row r="30" spans="3:5" ht="18.75" customHeight="1">
      <c r="C30" s="234"/>
      <c r="D30" s="209"/>
      <c r="E30" s="234"/>
    </row>
    <row r="31" spans="3:5" ht="18.75" customHeight="1">
      <c r="C31" s="234"/>
      <c r="D31" s="209"/>
      <c r="E31" s="234"/>
    </row>
    <row r="32" spans="3:5" ht="18.75" customHeight="1">
      <c r="C32" s="234"/>
      <c r="D32" s="209"/>
      <c r="E32" s="234"/>
    </row>
    <row r="33" spans="3:5" ht="18.75" customHeight="1">
      <c r="C33" s="234"/>
      <c r="D33" s="209"/>
      <c r="E33" s="234"/>
    </row>
    <row r="34" spans="3:5" ht="18.75" customHeight="1">
      <c r="C34" s="234"/>
      <c r="D34" s="209"/>
      <c r="E34" s="234"/>
    </row>
    <row r="35" spans="3:5" ht="18.75" customHeight="1">
      <c r="C35" s="234"/>
      <c r="D35" s="209"/>
      <c r="E35" s="234"/>
    </row>
    <row r="36" spans="3:5" ht="18.75" customHeight="1">
      <c r="C36" s="234"/>
      <c r="D36" s="209"/>
      <c r="E36" s="234"/>
    </row>
    <row r="37" spans="3:5" ht="18.75" customHeight="1">
      <c r="C37" s="234"/>
      <c r="D37" s="209"/>
      <c r="E37" s="234"/>
    </row>
    <row r="38" spans="3:5" ht="18.75" customHeight="1">
      <c r="C38" s="234"/>
      <c r="D38" s="209"/>
      <c r="E38" s="234"/>
    </row>
    <row r="39" spans="3:5" ht="18.75" customHeight="1">
      <c r="C39" s="234"/>
      <c r="D39" s="209"/>
      <c r="E39" s="234"/>
    </row>
    <row r="40" spans="3:5" ht="18.75" customHeight="1">
      <c r="C40" s="234"/>
      <c r="D40" s="209"/>
      <c r="E40" s="234"/>
    </row>
    <row r="41" spans="3:5" ht="18.75" customHeight="1">
      <c r="C41" s="234"/>
      <c r="D41" s="209"/>
      <c r="E41" s="234"/>
    </row>
    <row r="42" spans="3:5" ht="18.75" customHeight="1">
      <c r="C42" s="234"/>
      <c r="D42" s="209"/>
      <c r="E42" s="234"/>
    </row>
    <row r="43" spans="3:5" ht="18.75" customHeight="1">
      <c r="C43" s="234"/>
      <c r="D43" s="209"/>
      <c r="E43" s="234"/>
    </row>
    <row r="44" spans="3:5" ht="18.75" customHeight="1">
      <c r="C44" s="234"/>
      <c r="D44" s="209"/>
      <c r="E44" s="234"/>
    </row>
    <row r="45" spans="3:5" ht="18.75" customHeight="1">
      <c r="C45" s="234"/>
      <c r="D45" s="209"/>
      <c r="E45" s="234"/>
    </row>
    <row r="46" spans="3:5" ht="18.75" customHeight="1">
      <c r="C46" s="234"/>
      <c r="D46" s="209"/>
      <c r="E46" s="234"/>
    </row>
    <row r="47" spans="3:5" ht="18.75" customHeight="1">
      <c r="C47" s="234"/>
      <c r="D47" s="209"/>
      <c r="E47" s="234"/>
    </row>
    <row r="48" spans="3:5" ht="18.75" customHeight="1">
      <c r="C48" s="234"/>
      <c r="D48" s="209"/>
      <c r="E48" s="234"/>
    </row>
    <row r="49" spans="3:5" ht="18.75" customHeight="1">
      <c r="C49" s="234"/>
      <c r="D49" s="209"/>
      <c r="E49" s="234"/>
    </row>
    <row r="50" spans="3:5" ht="18.75" customHeight="1">
      <c r="C50" s="234"/>
      <c r="D50" s="209"/>
      <c r="E50" s="234"/>
    </row>
  </sheetData>
  <sheetProtection password="D8D3" sheet="1" objects="1" scenarios="1"/>
  <mergeCells count="2">
    <mergeCell ref="C7:G7"/>
    <mergeCell ref="C1:E1"/>
  </mergeCells>
  <conditionalFormatting sqref="B3">
    <cfRule type="cellIs" priority="1" dxfId="3" operator="equal" stopIfTrue="1">
      <formula>"N/A"</formula>
    </cfRule>
  </conditionalFormatting>
  <hyperlinks>
    <hyperlink ref="A1" location="Instructions_for_Formal_Fund_Workbook" display="i"/>
    <hyperlink ref="G1" location="'Table 3.3'!A1" display="Next Step"/>
  </hyperlinks>
  <printOptions/>
  <pageMargins left="0.75" right="0.75" top="1" bottom="1" header="0.5" footer="0.5"/>
  <pageSetup fitToHeight="1" fitToWidth="1" horizontalDpi="600" verticalDpi="600" orientation="portrait" scale="90" r:id="rId1"/>
  <headerFooter alignWithMargins="0">
    <oddHeader xml:space="preserve">&amp;L&amp;"Arial,Bold"&amp;9Exhibit F3 - Partial Fund&amp;R&amp;"Arial,Bold"&amp;9File:  &amp;F
&amp;A - Page &amp;P  </oddHeader>
  </headerFooter>
</worksheet>
</file>

<file path=xl/worksheets/sheet4.xml><?xml version="1.0" encoding="utf-8"?>
<worksheet xmlns="http://schemas.openxmlformats.org/spreadsheetml/2006/main" xmlns:r="http://schemas.openxmlformats.org/officeDocument/2006/relationships">
  <sheetPr codeName="Sheet10">
    <pageSetUpPr fitToPage="1"/>
  </sheetPr>
  <dimension ref="A1:AA66"/>
  <sheetViews>
    <sheetView showGridLines="0" zoomScalePageLayoutView="0" workbookViewId="0" topLeftCell="A1">
      <pane xSplit="1" ySplit="3" topLeftCell="B4" activePane="bottomRight" state="frozen"/>
      <selection pane="topLeft" activeCell="A3" sqref="A3"/>
      <selection pane="topRight" activeCell="A3" sqref="A3"/>
      <selection pane="bottomLeft" activeCell="A3" sqref="A3"/>
      <selection pane="bottomRight" activeCell="F8" sqref="F8"/>
    </sheetView>
  </sheetViews>
  <sheetFormatPr defaultColWidth="9.140625" defaultRowHeight="12.75"/>
  <cols>
    <col min="1" max="1" width="4.28125" style="0" customWidth="1"/>
    <col min="2" max="2" width="0.71875" style="0" customWidth="1"/>
    <col min="3" max="3" width="4.00390625" style="67" customWidth="1"/>
    <col min="4" max="4" width="10.421875" style="67" customWidth="1"/>
    <col min="5" max="5" width="12.00390625" style="67" customWidth="1"/>
    <col min="6" max="6" width="13.00390625" style="67" customWidth="1"/>
    <col min="7" max="7" width="18.57421875" style="67" customWidth="1"/>
    <col min="8" max="8" width="10.8515625" style="67" customWidth="1"/>
    <col min="9" max="9" width="11.421875" style="67" customWidth="1"/>
    <col min="10" max="10" width="13.7109375" style="67" customWidth="1"/>
    <col min="11" max="11" width="10.7109375" style="67" customWidth="1"/>
    <col min="12" max="12" width="1.8515625" style="67" customWidth="1"/>
    <col min="13" max="27" width="8.140625" style="67" hidden="1" customWidth="1"/>
    <col min="28" max="37" width="0" style="67" hidden="1" customWidth="1"/>
    <col min="38" max="16384" width="9.140625" style="67" customWidth="1"/>
  </cols>
  <sheetData>
    <row r="1" spans="1:22" ht="20.25" thickBot="1">
      <c r="A1" s="124" t="s">
        <v>313</v>
      </c>
      <c r="B1" s="67"/>
      <c r="J1" s="172" t="s">
        <v>314</v>
      </c>
      <c r="N1" s="67"/>
      <c r="R1" t="s">
        <v>399</v>
      </c>
      <c r="S1">
        <f>IF('Table 3.1'!F18=2,YEAR('Table 3.1'!H19),YEAR(vintageyear))</f>
        <v>1905</v>
      </c>
      <c r="T1" s="25" t="s">
        <v>400</v>
      </c>
      <c r="U1">
        <f>IF('Table 3.1'!F20=2,YEAR('Table 3.1'!H21),IF('Table 3.1'!H25=1,YEAR(yearfundclosed),YEAR('Table 3.1'!H26)))</f>
        <v>1900</v>
      </c>
      <c r="V1" s="67"/>
    </row>
    <row r="2" spans="3:18" s="26" customFormat="1" ht="18.75" customHeight="1">
      <c r="C2" s="1" t="s">
        <v>377</v>
      </c>
      <c r="D2" s="1"/>
      <c r="E2" s="1"/>
      <c r="F2" s="1"/>
      <c r="G2" s="1"/>
      <c r="H2" s="1"/>
      <c r="L2" s="65"/>
      <c r="M2" s="65"/>
      <c r="N2" s="65"/>
      <c r="O2" s="66"/>
      <c r="R2" s="25"/>
    </row>
    <row r="3" spans="3:19" s="26" customFormat="1" ht="18.75" customHeight="1">
      <c r="C3" s="1" t="str">
        <f>"RBIC Applicant/Principal:  "&amp;'Table 3.1'!E5&amp;"; "&amp;'Table 3.1'!E7</f>
        <v>RBIC Applicant/Principal:  ; </v>
      </c>
      <c r="D3" s="1"/>
      <c r="E3" s="1"/>
      <c r="F3" s="1"/>
      <c r="G3" s="1"/>
      <c r="H3" s="1"/>
      <c r="L3" s="65"/>
      <c r="M3" s="65"/>
      <c r="N3" s="65"/>
      <c r="O3" s="66"/>
      <c r="R3" s="25"/>
      <c r="S3" s="25"/>
    </row>
    <row r="4" ht="7.5" customHeight="1"/>
    <row r="5" spans="1:17" ht="11.25">
      <c r="A5" s="67"/>
      <c r="B5" s="67"/>
      <c r="J5" s="126"/>
      <c r="K5" s="126"/>
      <c r="O5" s="68"/>
      <c r="P5" s="68"/>
      <c r="Q5" s="68"/>
    </row>
    <row r="6" spans="1:17" ht="11.25">
      <c r="A6" s="67"/>
      <c r="B6" s="67"/>
      <c r="C6" s="35" t="s">
        <v>324</v>
      </c>
      <c r="G6" s="210"/>
      <c r="J6" s="126"/>
      <c r="K6" s="126"/>
      <c r="O6" s="68"/>
      <c r="P6" s="68"/>
      <c r="Q6" s="68"/>
    </row>
    <row r="7" spans="1:17" ht="11.25">
      <c r="A7" s="67"/>
      <c r="B7" s="67"/>
      <c r="C7" s="35"/>
      <c r="J7" s="126"/>
      <c r="K7" s="126"/>
      <c r="O7" s="68"/>
      <c r="P7" s="68"/>
      <c r="Q7" s="68"/>
    </row>
    <row r="8" spans="3:17" s="148" customFormat="1" ht="25.5" customHeight="1">
      <c r="C8" s="149" t="s">
        <v>392</v>
      </c>
      <c r="F8" s="173"/>
      <c r="G8" s="210" t="s">
        <v>389</v>
      </c>
      <c r="J8" s="150"/>
      <c r="K8" s="150"/>
      <c r="O8" s="151"/>
      <c r="P8" s="151"/>
      <c r="Q8" s="151"/>
    </row>
    <row r="9" spans="3:17" s="148" customFormat="1" ht="25.5" customHeight="1">
      <c r="C9" s="149" t="s">
        <v>393</v>
      </c>
      <c r="F9" s="173"/>
      <c r="G9" s="210" t="s">
        <v>390</v>
      </c>
      <c r="J9" s="150"/>
      <c r="K9" s="150"/>
      <c r="O9" s="151"/>
      <c r="P9" s="151"/>
      <c r="Q9" s="151"/>
    </row>
    <row r="10" spans="3:17" s="148" customFormat="1" ht="25.5" customHeight="1">
      <c r="C10" s="149" t="s">
        <v>394</v>
      </c>
      <c r="F10" s="174"/>
      <c r="G10" s="277" t="s">
        <v>391</v>
      </c>
      <c r="H10" s="278"/>
      <c r="I10" s="278"/>
      <c r="J10" s="278"/>
      <c r="K10" s="278"/>
      <c r="O10" s="151"/>
      <c r="P10" s="151"/>
      <c r="Q10" s="151"/>
    </row>
    <row r="11" spans="3:17" s="148" customFormat="1" ht="25.5" customHeight="1">
      <c r="C11" s="152"/>
      <c r="E11" s="153" t="s">
        <v>318</v>
      </c>
      <c r="F11" s="154">
        <f>F8+F9-F10</f>
        <v>0</v>
      </c>
      <c r="J11" s="154"/>
      <c r="K11" s="154"/>
      <c r="N11" s="154"/>
      <c r="O11" s="151"/>
      <c r="P11" s="151"/>
      <c r="Q11" s="151"/>
    </row>
    <row r="12" spans="3:17" s="148" customFormat="1" ht="25.5" customHeight="1">
      <c r="C12" s="149" t="s">
        <v>395</v>
      </c>
      <c r="F12" s="173"/>
      <c r="G12" s="277" t="s">
        <v>396</v>
      </c>
      <c r="H12" s="286"/>
      <c r="I12" s="286"/>
      <c r="J12" s="286"/>
      <c r="K12" s="286"/>
      <c r="L12" s="286"/>
      <c r="M12" s="286"/>
      <c r="N12" s="286"/>
      <c r="O12" s="151"/>
      <c r="P12" s="151"/>
      <c r="Q12" s="151"/>
    </row>
    <row r="13" spans="5:17" s="148" customFormat="1" ht="15" customHeight="1">
      <c r="E13" s="153" t="s">
        <v>319</v>
      </c>
      <c r="F13" s="154">
        <f>F11-F12</f>
        <v>0</v>
      </c>
      <c r="H13" s="154"/>
      <c r="J13" s="150"/>
      <c r="K13" s="150"/>
      <c r="O13" s="151"/>
      <c r="P13" s="151"/>
      <c r="Q13" s="151"/>
    </row>
    <row r="14" spans="1:17" ht="7.5" customHeight="1">
      <c r="A14" s="67"/>
      <c r="B14" s="67"/>
      <c r="H14" s="135"/>
      <c r="J14" s="126"/>
      <c r="K14" s="126"/>
      <c r="O14" s="68"/>
      <c r="P14" s="68"/>
      <c r="Q14" s="68"/>
    </row>
    <row r="15" spans="3:17" s="4" customFormat="1" ht="12.75">
      <c r="C15" s="35" t="s">
        <v>358</v>
      </c>
      <c r="O15" s="3"/>
      <c r="P15" s="3"/>
      <c r="Q15" s="3"/>
    </row>
    <row r="16" spans="3:17" s="4" customFormat="1" ht="10.5" customHeight="1">
      <c r="C16" s="35"/>
      <c r="O16" s="3"/>
      <c r="P16" s="3"/>
      <c r="Q16" s="3"/>
    </row>
    <row r="17" spans="3:17" s="4" customFormat="1" ht="12.75">
      <c r="C17" s="35"/>
      <c r="D17" s="212" t="s">
        <v>401</v>
      </c>
      <c r="O17" s="3"/>
      <c r="P17" s="3"/>
      <c r="Q17" s="3"/>
    </row>
    <row r="18" ht="5.25" customHeight="1"/>
    <row r="19" spans="1:5" ht="11.25">
      <c r="A19" s="67"/>
      <c r="B19" s="67"/>
      <c r="C19" s="35" t="s">
        <v>312</v>
      </c>
      <c r="E19" s="145">
        <f>'Table 3.1'!H30</f>
        <v>0</v>
      </c>
    </row>
    <row r="20" spans="1:23" ht="11.25" customHeight="1">
      <c r="A20" s="67"/>
      <c r="B20" s="67"/>
      <c r="E20" s="291" t="s">
        <v>327</v>
      </c>
      <c r="F20" s="292"/>
      <c r="G20" s="292"/>
      <c r="H20" s="292"/>
      <c r="I20" s="292"/>
      <c r="J20" s="293"/>
      <c r="K20" s="288" t="s">
        <v>411</v>
      </c>
      <c r="L20" s="140"/>
      <c r="M20" s="202" t="s">
        <v>66</v>
      </c>
      <c r="N20" s="203"/>
      <c r="O20" s="203"/>
      <c r="P20" s="204"/>
      <c r="Q20" s="201"/>
      <c r="R20" s="279" t="s">
        <v>405</v>
      </c>
      <c r="S20" s="280"/>
      <c r="T20" s="280"/>
      <c r="U20" s="281"/>
      <c r="V20" s="166"/>
      <c r="W20" s="166"/>
    </row>
    <row r="21" spans="1:23" ht="11.25" customHeight="1">
      <c r="A21" s="67"/>
      <c r="B21" s="67"/>
      <c r="D21" s="69"/>
      <c r="E21" s="284" t="s">
        <v>326</v>
      </c>
      <c r="F21" s="294" t="s">
        <v>65</v>
      </c>
      <c r="G21" s="295"/>
      <c r="H21" s="295"/>
      <c r="I21" s="137"/>
      <c r="J21" s="138"/>
      <c r="K21" s="289"/>
      <c r="L21" s="141"/>
      <c r="M21" s="282" t="s">
        <v>67</v>
      </c>
      <c r="N21" s="282" t="s">
        <v>359</v>
      </c>
      <c r="O21" s="282" t="s">
        <v>397</v>
      </c>
      <c r="P21" s="282" t="s">
        <v>398</v>
      </c>
      <c r="Q21" s="282" t="s">
        <v>422</v>
      </c>
      <c r="R21" s="284" t="s">
        <v>402</v>
      </c>
      <c r="S21" s="284" t="s">
        <v>403</v>
      </c>
      <c r="T21" s="282" t="s">
        <v>404</v>
      </c>
      <c r="U21" s="282" t="s">
        <v>21</v>
      </c>
      <c r="V21" s="166"/>
      <c r="W21" s="166"/>
    </row>
    <row r="22" spans="1:25" ht="22.5" customHeight="1">
      <c r="A22" s="67"/>
      <c r="B22" s="67"/>
      <c r="D22" s="33" t="s">
        <v>11</v>
      </c>
      <c r="E22" s="285"/>
      <c r="F22" s="70" t="s">
        <v>8</v>
      </c>
      <c r="G22" s="34" t="s">
        <v>9</v>
      </c>
      <c r="H22" s="71" t="s">
        <v>10</v>
      </c>
      <c r="I22" s="70" t="s">
        <v>319</v>
      </c>
      <c r="J22" s="139" t="s">
        <v>317</v>
      </c>
      <c r="K22" s="290"/>
      <c r="L22" s="142"/>
      <c r="M22" s="283"/>
      <c r="N22" s="283"/>
      <c r="O22" s="283"/>
      <c r="P22" s="283"/>
      <c r="Q22" s="283"/>
      <c r="R22" s="285"/>
      <c r="S22" s="285"/>
      <c r="T22" s="283"/>
      <c r="U22" s="283"/>
      <c r="V22" s="166"/>
      <c r="W22" s="166"/>
      <c r="X22" s="67" t="s">
        <v>406</v>
      </c>
      <c r="Y22" s="67" t="s">
        <v>407</v>
      </c>
    </row>
    <row r="23" spans="4:27" s="72" customFormat="1" ht="11.25">
      <c r="D23" s="73" t="s">
        <v>2</v>
      </c>
      <c r="E23" s="74">
        <f aca="true" t="shared" si="0" ref="E23:M23">SUM(E24:E44)</f>
        <v>0</v>
      </c>
      <c r="F23" s="75">
        <f t="shared" si="0"/>
        <v>0</v>
      </c>
      <c r="G23" s="76">
        <f t="shared" si="0"/>
        <v>0</v>
      </c>
      <c r="H23" s="77">
        <f t="shared" si="0"/>
        <v>0</v>
      </c>
      <c r="I23" s="76">
        <f>SUM(I24:I44)</f>
        <v>0</v>
      </c>
      <c r="J23" s="89"/>
      <c r="K23" s="216">
        <f>K44</f>
      </c>
      <c r="L23" s="143"/>
      <c r="M23" s="136">
        <f t="shared" si="0"/>
        <v>0</v>
      </c>
      <c r="N23" s="78">
        <f aca="true" t="shared" si="1" ref="N23:U23">SUM(N24:N44)</f>
        <v>0</v>
      </c>
      <c r="O23" s="78">
        <f t="shared" si="1"/>
        <v>0</v>
      </c>
      <c r="P23" s="78">
        <f t="shared" si="1"/>
        <v>0</v>
      </c>
      <c r="Q23" s="78">
        <f t="shared" si="1"/>
        <v>0</v>
      </c>
      <c r="R23" s="75">
        <f t="shared" si="1"/>
        <v>0</v>
      </c>
      <c r="S23" s="75">
        <f t="shared" si="1"/>
        <v>0</v>
      </c>
      <c r="T23" s="75">
        <f t="shared" si="1"/>
        <v>0</v>
      </c>
      <c r="U23" s="75">
        <f t="shared" si="1"/>
        <v>0</v>
      </c>
      <c r="V23" s="219"/>
      <c r="W23" s="219"/>
      <c r="X23" s="72">
        <f>MAX(X24:X44)</f>
        <v>0</v>
      </c>
      <c r="Y23" s="72">
        <f>MAX(Y24:Y44)</f>
        <v>0</v>
      </c>
      <c r="AA23" s="72">
        <f>MIN(AA25:AA45)</f>
        <v>0</v>
      </c>
    </row>
    <row r="24" spans="1:27" ht="11.25">
      <c r="A24" s="67"/>
      <c r="B24" s="67"/>
      <c r="C24" s="72">
        <f aca="true" t="shared" si="2" ref="C24:C44">IF(AND(D24&gt;=$S$1,D24&lt;=$U$1),"*","")</f>
      </c>
      <c r="D24" s="128">
        <f>vintageyear</f>
        <v>1900</v>
      </c>
      <c r="E24" s="235"/>
      <c r="F24" s="80">
        <f aca="true" t="shared" si="3" ref="F24:F44">G24+H24</f>
        <v>0</v>
      </c>
      <c r="G24" s="236"/>
      <c r="H24" s="236"/>
      <c r="I24" s="217">
        <f aca="true" t="shared" si="4" ref="I24:I44">IF(D24=yearfundclosed,$F$13,0)</f>
        <v>0</v>
      </c>
      <c r="J24" s="131">
        <f aca="true" t="shared" si="5" ref="J24:J44">-E24+F24+I24</f>
        <v>0</v>
      </c>
      <c r="K24" s="213">
        <f>IF(SUM($E$24:$E24)&gt;0,SUM($F$24:$F24)/SUM($E$24:$E24),"")</f>
      </c>
      <c r="L24" s="144"/>
      <c r="M24" s="183"/>
      <c r="N24" s="177"/>
      <c r="O24" s="177"/>
      <c r="P24" s="177"/>
      <c r="Q24" s="217">
        <f>-O24+P24</f>
        <v>0</v>
      </c>
      <c r="R24" s="217">
        <f>IF($C24="*",$E24,0)</f>
        <v>0</v>
      </c>
      <c r="S24" s="217">
        <f>IF($C24="*",$F24,0)</f>
        <v>0</v>
      </c>
      <c r="T24" s="217">
        <f aca="true" t="shared" si="6" ref="T24:T44">IF($C24="*",$O24,0)</f>
        <v>0</v>
      </c>
      <c r="U24" s="217">
        <f aca="true" t="shared" si="7" ref="U24:U44">IF($C24="*",$P24,0)</f>
        <v>0</v>
      </c>
      <c r="V24" s="190"/>
      <c r="W24" s="190"/>
      <c r="X24" s="67">
        <f>IF(AND($C24="",$C25="*"),K24,"")</f>
      </c>
      <c r="Y24" s="67">
        <f>IF(AND($C24="*",$C25=""),K24,"")</f>
      </c>
      <c r="AA24" s="67">
        <f>IF(SUM(F$24:F24)&gt;$E$23,D24,"")</f>
      </c>
    </row>
    <row r="25" spans="3:27" s="72" customFormat="1" ht="11.25">
      <c r="C25" s="72">
        <f t="shared" si="2"/>
      </c>
      <c r="D25" s="129">
        <f aca="true" t="shared" si="8" ref="D25:D44">IF(D24&gt;=yearfundclosed,"",D24+1)</f>
        <v>1901</v>
      </c>
      <c r="E25" s="235"/>
      <c r="F25" s="81">
        <f t="shared" si="3"/>
        <v>0</v>
      </c>
      <c r="G25" s="237"/>
      <c r="H25" s="237"/>
      <c r="I25" s="218">
        <f t="shared" si="4"/>
        <v>0</v>
      </c>
      <c r="J25" s="132">
        <f t="shared" si="5"/>
        <v>0</v>
      </c>
      <c r="K25" s="214">
        <f>IF(SUM($E$24:$E25)&gt;0,SUM($F$24:$F25)/SUM($E$24:$E25),"")</f>
      </c>
      <c r="L25" s="144"/>
      <c r="M25" s="184"/>
      <c r="N25" s="178"/>
      <c r="O25" s="178"/>
      <c r="P25" s="178"/>
      <c r="Q25" s="218">
        <f aca="true" t="shared" si="9" ref="Q25:Q44">-O25+P25</f>
        <v>0</v>
      </c>
      <c r="R25" s="218">
        <f aca="true" t="shared" si="10" ref="R25:R44">IF($C25="*",$E25,0)</f>
        <v>0</v>
      </c>
      <c r="S25" s="218">
        <f aca="true" t="shared" si="11" ref="S25:S44">IF($C25="*",$F25,0)</f>
        <v>0</v>
      </c>
      <c r="T25" s="218">
        <f t="shared" si="6"/>
        <v>0</v>
      </c>
      <c r="U25" s="218">
        <f t="shared" si="7"/>
        <v>0</v>
      </c>
      <c r="V25" s="190"/>
      <c r="W25" s="190"/>
      <c r="X25" s="67">
        <f aca="true" t="shared" si="12" ref="X25:X43">IF(AND($C25="",$C26="*"),K25,"")</f>
      </c>
      <c r="Y25" s="67">
        <f aca="true" t="shared" si="13" ref="Y25:Y43">IF(AND($C25="*",$C26=""),K25,"")</f>
      </c>
      <c r="AA25" s="67">
        <f>IF(SUM(F$24:F25)&gt;$E$23,D25,"")</f>
      </c>
    </row>
    <row r="26" spans="3:27" s="72" customFormat="1" ht="11.25">
      <c r="C26" s="72">
        <f t="shared" si="2"/>
      </c>
      <c r="D26" s="129">
        <f t="shared" si="8"/>
        <v>1902</v>
      </c>
      <c r="E26" s="235"/>
      <c r="F26" s="81">
        <f t="shared" si="3"/>
        <v>0</v>
      </c>
      <c r="G26" s="237"/>
      <c r="H26" s="237"/>
      <c r="I26" s="218">
        <f t="shared" si="4"/>
        <v>0</v>
      </c>
      <c r="J26" s="132">
        <f t="shared" si="5"/>
        <v>0</v>
      </c>
      <c r="K26" s="214">
        <f>IF(SUM($E$24:$E26)&gt;0,SUM($F$24:$F26)/SUM($E$24:$E26),"")</f>
      </c>
      <c r="L26" s="144"/>
      <c r="M26" s="184"/>
      <c r="N26" s="178"/>
      <c r="O26" s="178"/>
      <c r="P26" s="178"/>
      <c r="Q26" s="218">
        <f t="shared" si="9"/>
        <v>0</v>
      </c>
      <c r="R26" s="218">
        <f t="shared" si="10"/>
        <v>0</v>
      </c>
      <c r="S26" s="218">
        <f t="shared" si="11"/>
        <v>0</v>
      </c>
      <c r="T26" s="218">
        <f t="shared" si="6"/>
        <v>0</v>
      </c>
      <c r="U26" s="218">
        <f t="shared" si="7"/>
        <v>0</v>
      </c>
      <c r="V26" s="190"/>
      <c r="W26" s="190"/>
      <c r="X26" s="67">
        <f t="shared" si="12"/>
      </c>
      <c r="Y26" s="67">
        <f t="shared" si="13"/>
      </c>
      <c r="AA26" s="67">
        <f>IF(SUM(F$24:F26)&gt;$E$23,D26,"")</f>
      </c>
    </row>
    <row r="27" spans="3:27" s="72" customFormat="1" ht="11.25">
      <c r="C27" s="72">
        <f t="shared" si="2"/>
      </c>
      <c r="D27" s="129">
        <f t="shared" si="8"/>
        <v>1903</v>
      </c>
      <c r="E27" s="235"/>
      <c r="F27" s="81">
        <f t="shared" si="3"/>
        <v>0</v>
      </c>
      <c r="G27" s="237"/>
      <c r="H27" s="237"/>
      <c r="I27" s="218">
        <f t="shared" si="4"/>
        <v>0</v>
      </c>
      <c r="J27" s="132">
        <f t="shared" si="5"/>
        <v>0</v>
      </c>
      <c r="K27" s="214">
        <f>IF(SUM($E$24:$E27)&gt;0,SUM($F$24:$F27)/SUM($E$24:$E27),"")</f>
      </c>
      <c r="L27" s="143"/>
      <c r="M27" s="184"/>
      <c r="N27" s="178"/>
      <c r="O27" s="178"/>
      <c r="P27" s="178"/>
      <c r="Q27" s="218">
        <f t="shared" si="9"/>
        <v>0</v>
      </c>
      <c r="R27" s="218">
        <f t="shared" si="10"/>
        <v>0</v>
      </c>
      <c r="S27" s="218">
        <f t="shared" si="11"/>
        <v>0</v>
      </c>
      <c r="T27" s="218">
        <f t="shared" si="6"/>
        <v>0</v>
      </c>
      <c r="U27" s="218">
        <f t="shared" si="7"/>
        <v>0</v>
      </c>
      <c r="V27" s="190"/>
      <c r="W27" s="190"/>
      <c r="X27" s="67">
        <f t="shared" si="12"/>
      </c>
      <c r="Y27" s="67">
        <f t="shared" si="13"/>
      </c>
      <c r="AA27" s="67">
        <f>IF(SUM(F$24:F27)&gt;$E$23,D27,"")</f>
      </c>
    </row>
    <row r="28" spans="3:27" s="72" customFormat="1" ht="11.25">
      <c r="C28" s="72">
        <f t="shared" si="2"/>
      </c>
      <c r="D28" s="129">
        <f t="shared" si="8"/>
        <v>1904</v>
      </c>
      <c r="E28" s="235"/>
      <c r="F28" s="81">
        <f t="shared" si="3"/>
        <v>0</v>
      </c>
      <c r="G28" s="237"/>
      <c r="H28" s="237"/>
      <c r="I28" s="218">
        <f t="shared" si="4"/>
        <v>0</v>
      </c>
      <c r="J28" s="132">
        <f t="shared" si="5"/>
        <v>0</v>
      </c>
      <c r="K28" s="214">
        <f>IF(SUM($E$24:$E28)&gt;0,SUM($F$24:$F28)/SUM($E$24:$E28),"")</f>
      </c>
      <c r="L28" s="144"/>
      <c r="M28" s="184"/>
      <c r="N28" s="178"/>
      <c r="O28" s="178"/>
      <c r="P28" s="178"/>
      <c r="Q28" s="218">
        <f t="shared" si="9"/>
        <v>0</v>
      </c>
      <c r="R28" s="218">
        <f t="shared" si="10"/>
        <v>0</v>
      </c>
      <c r="S28" s="218">
        <f t="shared" si="11"/>
        <v>0</v>
      </c>
      <c r="T28" s="218">
        <f t="shared" si="6"/>
        <v>0</v>
      </c>
      <c r="U28" s="218">
        <f t="shared" si="7"/>
        <v>0</v>
      </c>
      <c r="V28" s="190"/>
      <c r="W28" s="190"/>
      <c r="X28" s="67">
        <f t="shared" si="12"/>
      </c>
      <c r="Y28" s="67">
        <f t="shared" si="13"/>
      </c>
      <c r="AA28" s="67">
        <f>IF(SUM(F$24:F28)&gt;$E$23,D28,"")</f>
      </c>
    </row>
    <row r="29" spans="3:27" s="72" customFormat="1" ht="11.25">
      <c r="C29" s="72">
        <f t="shared" si="2"/>
      </c>
      <c r="D29" s="129">
        <f t="shared" si="8"/>
        <v>1905</v>
      </c>
      <c r="E29" s="235"/>
      <c r="F29" s="81">
        <f t="shared" si="3"/>
        <v>0</v>
      </c>
      <c r="G29" s="237"/>
      <c r="H29" s="237"/>
      <c r="I29" s="218">
        <f t="shared" si="4"/>
        <v>0</v>
      </c>
      <c r="J29" s="132">
        <f t="shared" si="5"/>
        <v>0</v>
      </c>
      <c r="K29" s="214">
        <f>IF(SUM($E$24:$E29)&gt;0,SUM($F$24:$F29)/SUM($E$24:$E29),"")</f>
      </c>
      <c r="L29" s="144"/>
      <c r="M29" s="184"/>
      <c r="N29" s="178"/>
      <c r="O29" s="178"/>
      <c r="P29" s="178"/>
      <c r="Q29" s="218">
        <f t="shared" si="9"/>
        <v>0</v>
      </c>
      <c r="R29" s="218">
        <f t="shared" si="10"/>
        <v>0</v>
      </c>
      <c r="S29" s="218">
        <f t="shared" si="11"/>
        <v>0</v>
      </c>
      <c r="T29" s="218">
        <f t="shared" si="6"/>
        <v>0</v>
      </c>
      <c r="U29" s="218">
        <f t="shared" si="7"/>
        <v>0</v>
      </c>
      <c r="V29" s="190"/>
      <c r="W29" s="190"/>
      <c r="X29" s="67">
        <f t="shared" si="12"/>
      </c>
      <c r="Y29" s="67">
        <f t="shared" si="13"/>
      </c>
      <c r="AA29" s="67">
        <f>IF(SUM(F$24:F29)&gt;$E$23,D29,"")</f>
      </c>
    </row>
    <row r="30" spans="3:27" s="72" customFormat="1" ht="11.25">
      <c r="C30" s="72">
        <f t="shared" si="2"/>
      </c>
      <c r="D30" s="129">
        <f t="shared" si="8"/>
        <v>1906</v>
      </c>
      <c r="E30" s="235"/>
      <c r="F30" s="81">
        <f t="shared" si="3"/>
        <v>0</v>
      </c>
      <c r="G30" s="237"/>
      <c r="H30" s="237"/>
      <c r="I30" s="218">
        <f t="shared" si="4"/>
        <v>0</v>
      </c>
      <c r="J30" s="132">
        <f t="shared" si="5"/>
        <v>0</v>
      </c>
      <c r="K30" s="214">
        <f>IF(SUM($E$24:$E30)&gt;0,SUM($F$24:$F30)/SUM($E$24:$E30),"")</f>
      </c>
      <c r="L30" s="144"/>
      <c r="M30" s="184"/>
      <c r="N30" s="178"/>
      <c r="O30" s="178"/>
      <c r="P30" s="178"/>
      <c r="Q30" s="218">
        <f t="shared" si="9"/>
        <v>0</v>
      </c>
      <c r="R30" s="218">
        <f t="shared" si="10"/>
        <v>0</v>
      </c>
      <c r="S30" s="218">
        <f t="shared" si="11"/>
        <v>0</v>
      </c>
      <c r="T30" s="218">
        <f t="shared" si="6"/>
        <v>0</v>
      </c>
      <c r="U30" s="218">
        <f t="shared" si="7"/>
        <v>0</v>
      </c>
      <c r="V30" s="190"/>
      <c r="W30" s="190"/>
      <c r="X30" s="67">
        <f t="shared" si="12"/>
      </c>
      <c r="Y30" s="67">
        <f t="shared" si="13"/>
      </c>
      <c r="AA30" s="67">
        <f>IF(SUM(F$24:F30)&gt;$E$23,D30,"")</f>
      </c>
    </row>
    <row r="31" spans="3:27" s="72" customFormat="1" ht="11.25">
      <c r="C31" s="72">
        <f t="shared" si="2"/>
      </c>
      <c r="D31" s="129">
        <f t="shared" si="8"/>
        <v>1907</v>
      </c>
      <c r="E31" s="235"/>
      <c r="F31" s="81">
        <f t="shared" si="3"/>
        <v>0</v>
      </c>
      <c r="G31" s="237"/>
      <c r="H31" s="237"/>
      <c r="I31" s="218">
        <f t="shared" si="4"/>
        <v>0</v>
      </c>
      <c r="J31" s="132">
        <f t="shared" si="5"/>
        <v>0</v>
      </c>
      <c r="K31" s="214">
        <f>IF(SUM($E$24:$E31)&gt;0,SUM($F$24:$F31)/SUM($E$24:$E31),"")</f>
      </c>
      <c r="L31" s="144"/>
      <c r="M31" s="184"/>
      <c r="N31" s="178"/>
      <c r="O31" s="178"/>
      <c r="P31" s="178"/>
      <c r="Q31" s="218">
        <f t="shared" si="9"/>
        <v>0</v>
      </c>
      <c r="R31" s="218">
        <f t="shared" si="10"/>
        <v>0</v>
      </c>
      <c r="S31" s="218">
        <f t="shared" si="11"/>
        <v>0</v>
      </c>
      <c r="T31" s="218">
        <f t="shared" si="6"/>
        <v>0</v>
      </c>
      <c r="U31" s="218">
        <f t="shared" si="7"/>
        <v>0</v>
      </c>
      <c r="V31" s="190"/>
      <c r="W31" s="190"/>
      <c r="X31" s="67">
        <f t="shared" si="12"/>
      </c>
      <c r="Y31" s="67">
        <f t="shared" si="13"/>
      </c>
      <c r="AA31" s="67">
        <f>IF(SUM(F$24:F31)&gt;$E$23,D31,"")</f>
      </c>
    </row>
    <row r="32" spans="3:27" s="72" customFormat="1" ht="11.25">
      <c r="C32" s="72">
        <f t="shared" si="2"/>
      </c>
      <c r="D32" s="129">
        <f t="shared" si="8"/>
        <v>1908</v>
      </c>
      <c r="E32" s="235"/>
      <c r="F32" s="81">
        <f t="shared" si="3"/>
        <v>0</v>
      </c>
      <c r="G32" s="237"/>
      <c r="H32" s="237"/>
      <c r="I32" s="218">
        <f t="shared" si="4"/>
        <v>0</v>
      </c>
      <c r="J32" s="132">
        <f t="shared" si="5"/>
        <v>0</v>
      </c>
      <c r="K32" s="214">
        <f>IF(SUM($E$24:$E32)&gt;0,SUM($F$24:$F32)/SUM($E$24:$E32),"")</f>
      </c>
      <c r="L32" s="144"/>
      <c r="M32" s="184"/>
      <c r="N32" s="178"/>
      <c r="O32" s="178"/>
      <c r="P32" s="178"/>
      <c r="Q32" s="218">
        <f t="shared" si="9"/>
        <v>0</v>
      </c>
      <c r="R32" s="218">
        <f t="shared" si="10"/>
        <v>0</v>
      </c>
      <c r="S32" s="218">
        <f t="shared" si="11"/>
        <v>0</v>
      </c>
      <c r="T32" s="218">
        <f t="shared" si="6"/>
        <v>0</v>
      </c>
      <c r="U32" s="218">
        <f t="shared" si="7"/>
        <v>0</v>
      </c>
      <c r="V32" s="190"/>
      <c r="W32" s="190"/>
      <c r="X32" s="67">
        <f t="shared" si="12"/>
      </c>
      <c r="Y32" s="67">
        <f t="shared" si="13"/>
      </c>
      <c r="AA32" s="67">
        <f>IF(SUM(F$24:F32)&gt;$E$23,D32,"")</f>
      </c>
    </row>
    <row r="33" spans="3:27" s="72" customFormat="1" ht="11.25">
      <c r="C33" s="72">
        <f t="shared" si="2"/>
      </c>
      <c r="D33" s="129">
        <f t="shared" si="8"/>
        <v>1909</v>
      </c>
      <c r="E33" s="175"/>
      <c r="F33" s="81">
        <f t="shared" si="3"/>
        <v>0</v>
      </c>
      <c r="G33" s="180"/>
      <c r="H33" s="179"/>
      <c r="I33" s="218">
        <f t="shared" si="4"/>
        <v>0</v>
      </c>
      <c r="J33" s="132">
        <f t="shared" si="5"/>
        <v>0</v>
      </c>
      <c r="K33" s="214">
        <f>IF(SUM($E$24:$E33)&gt;0,SUM($F$24:$F33)/SUM($E$24:$E33),"")</f>
      </c>
      <c r="L33" s="144"/>
      <c r="M33" s="184"/>
      <c r="N33" s="178"/>
      <c r="O33" s="178"/>
      <c r="P33" s="178"/>
      <c r="Q33" s="218">
        <f t="shared" si="9"/>
        <v>0</v>
      </c>
      <c r="R33" s="218">
        <f t="shared" si="10"/>
        <v>0</v>
      </c>
      <c r="S33" s="218">
        <f t="shared" si="11"/>
        <v>0</v>
      </c>
      <c r="T33" s="218">
        <f t="shared" si="6"/>
        <v>0</v>
      </c>
      <c r="U33" s="218">
        <f t="shared" si="7"/>
        <v>0</v>
      </c>
      <c r="V33" s="190"/>
      <c r="W33" s="190"/>
      <c r="X33" s="67">
        <f t="shared" si="12"/>
      </c>
      <c r="Y33" s="67">
        <f t="shared" si="13"/>
      </c>
      <c r="AA33" s="67">
        <f>IF(SUM(F$24:F33)&gt;$E$23,D33,"")</f>
      </c>
    </row>
    <row r="34" spans="3:27" s="72" customFormat="1" ht="11.25">
      <c r="C34" s="72">
        <f t="shared" si="2"/>
      </c>
      <c r="D34" s="129">
        <f t="shared" si="8"/>
        <v>1910</v>
      </c>
      <c r="E34" s="175"/>
      <c r="F34" s="81">
        <f t="shared" si="3"/>
        <v>0</v>
      </c>
      <c r="G34" s="180"/>
      <c r="H34" s="179"/>
      <c r="I34" s="218">
        <f t="shared" si="4"/>
        <v>0</v>
      </c>
      <c r="J34" s="132">
        <f t="shared" si="5"/>
        <v>0</v>
      </c>
      <c r="K34" s="214">
        <f>IF(SUM($E$24:$E34)&gt;0,SUM($F$24:$F34)/SUM($E$24:$E34),"")</f>
      </c>
      <c r="L34" s="144"/>
      <c r="M34" s="184"/>
      <c r="N34" s="178"/>
      <c r="O34" s="178"/>
      <c r="P34" s="178"/>
      <c r="Q34" s="218">
        <f t="shared" si="9"/>
        <v>0</v>
      </c>
      <c r="R34" s="218">
        <f t="shared" si="10"/>
        <v>0</v>
      </c>
      <c r="S34" s="218">
        <f t="shared" si="11"/>
        <v>0</v>
      </c>
      <c r="T34" s="218">
        <f t="shared" si="6"/>
        <v>0</v>
      </c>
      <c r="U34" s="218">
        <f t="shared" si="7"/>
        <v>0</v>
      </c>
      <c r="V34" s="190"/>
      <c r="W34" s="190"/>
      <c r="X34" s="67">
        <f t="shared" si="12"/>
      </c>
      <c r="Y34" s="67">
        <f t="shared" si="13"/>
      </c>
      <c r="AA34" s="67">
        <f>IF(SUM(F$24:F34)&gt;$E$23,D34,"")</f>
      </c>
    </row>
    <row r="35" spans="3:27" s="72" customFormat="1" ht="11.25">
      <c r="C35" s="72">
        <f t="shared" si="2"/>
      </c>
      <c r="D35" s="129">
        <f t="shared" si="8"/>
        <v>1911</v>
      </c>
      <c r="E35" s="175"/>
      <c r="F35" s="81">
        <f t="shared" si="3"/>
        <v>0</v>
      </c>
      <c r="G35" s="180"/>
      <c r="H35" s="179"/>
      <c r="I35" s="218">
        <f t="shared" si="4"/>
        <v>0</v>
      </c>
      <c r="J35" s="132">
        <f t="shared" si="5"/>
        <v>0</v>
      </c>
      <c r="K35" s="214">
        <f>IF(SUM($E$24:$E35)&gt;0,SUM($F$24:$F35)/SUM($E$24:$E35),"")</f>
      </c>
      <c r="L35" s="144"/>
      <c r="M35" s="184"/>
      <c r="N35" s="178"/>
      <c r="O35" s="178"/>
      <c r="P35" s="178"/>
      <c r="Q35" s="218">
        <f t="shared" si="9"/>
        <v>0</v>
      </c>
      <c r="R35" s="218">
        <f t="shared" si="10"/>
        <v>0</v>
      </c>
      <c r="S35" s="218">
        <f t="shared" si="11"/>
        <v>0</v>
      </c>
      <c r="T35" s="218">
        <f t="shared" si="6"/>
        <v>0</v>
      </c>
      <c r="U35" s="218">
        <f t="shared" si="7"/>
        <v>0</v>
      </c>
      <c r="V35" s="190"/>
      <c r="W35" s="190"/>
      <c r="X35" s="67">
        <f t="shared" si="12"/>
      </c>
      <c r="Y35" s="67">
        <f t="shared" si="13"/>
      </c>
      <c r="AA35" s="67">
        <f>IF(SUM(F$24:F35)&gt;$E$23,D35,"")</f>
      </c>
    </row>
    <row r="36" spans="3:27" s="72" customFormat="1" ht="11.25">
      <c r="C36" s="72">
        <f t="shared" si="2"/>
      </c>
      <c r="D36" s="129">
        <f t="shared" si="8"/>
        <v>1912</v>
      </c>
      <c r="E36" s="175"/>
      <c r="F36" s="81">
        <f t="shared" si="3"/>
        <v>0</v>
      </c>
      <c r="G36" s="180"/>
      <c r="H36" s="179"/>
      <c r="I36" s="218">
        <f t="shared" si="4"/>
        <v>0</v>
      </c>
      <c r="J36" s="132">
        <f t="shared" si="5"/>
        <v>0</v>
      </c>
      <c r="K36" s="214">
        <f>IF(SUM($E$24:$E36)&gt;0,SUM($F$24:$F36)/SUM($E$24:$E36),"")</f>
      </c>
      <c r="L36" s="144"/>
      <c r="M36" s="184"/>
      <c r="N36" s="178"/>
      <c r="O36" s="178"/>
      <c r="P36" s="178"/>
      <c r="Q36" s="218">
        <f t="shared" si="9"/>
        <v>0</v>
      </c>
      <c r="R36" s="218">
        <f t="shared" si="10"/>
        <v>0</v>
      </c>
      <c r="S36" s="218">
        <f t="shared" si="11"/>
        <v>0</v>
      </c>
      <c r="T36" s="218">
        <f t="shared" si="6"/>
        <v>0</v>
      </c>
      <c r="U36" s="218">
        <f t="shared" si="7"/>
        <v>0</v>
      </c>
      <c r="V36" s="190"/>
      <c r="W36" s="190"/>
      <c r="X36" s="67">
        <f t="shared" si="12"/>
      </c>
      <c r="Y36" s="67">
        <f t="shared" si="13"/>
      </c>
      <c r="AA36" s="67">
        <f>IF(SUM(F$24:F36)&gt;$E$23,D36,"")</f>
      </c>
    </row>
    <row r="37" spans="3:27" s="72" customFormat="1" ht="11.25">
      <c r="C37" s="72">
        <f t="shared" si="2"/>
      </c>
      <c r="D37" s="129">
        <f t="shared" si="8"/>
        <v>1913</v>
      </c>
      <c r="E37" s="175"/>
      <c r="F37" s="81">
        <f t="shared" si="3"/>
        <v>0</v>
      </c>
      <c r="G37" s="180"/>
      <c r="H37" s="179"/>
      <c r="I37" s="218">
        <f t="shared" si="4"/>
        <v>0</v>
      </c>
      <c r="J37" s="132">
        <f t="shared" si="5"/>
        <v>0</v>
      </c>
      <c r="K37" s="214">
        <f>IF(SUM($E$24:$E37)&gt;0,SUM($F$24:$F37)/SUM($E$24:$E37),"")</f>
      </c>
      <c r="L37" s="144"/>
      <c r="M37" s="184"/>
      <c r="N37" s="178"/>
      <c r="O37" s="178"/>
      <c r="P37" s="178"/>
      <c r="Q37" s="218">
        <f t="shared" si="9"/>
        <v>0</v>
      </c>
      <c r="R37" s="218">
        <f t="shared" si="10"/>
        <v>0</v>
      </c>
      <c r="S37" s="218">
        <f t="shared" si="11"/>
        <v>0</v>
      </c>
      <c r="T37" s="218">
        <f t="shared" si="6"/>
        <v>0</v>
      </c>
      <c r="U37" s="218">
        <f t="shared" si="7"/>
        <v>0</v>
      </c>
      <c r="V37" s="190"/>
      <c r="W37" s="190"/>
      <c r="X37" s="67">
        <f t="shared" si="12"/>
      </c>
      <c r="Y37" s="67">
        <f t="shared" si="13"/>
      </c>
      <c r="AA37" s="67">
        <f>IF(SUM(F$24:F37)&gt;$E$23,D37,"")</f>
      </c>
    </row>
    <row r="38" spans="3:27" s="72" customFormat="1" ht="11.25">
      <c r="C38" s="72">
        <f t="shared" si="2"/>
      </c>
      <c r="D38" s="129">
        <f t="shared" si="8"/>
        <v>1914</v>
      </c>
      <c r="E38" s="175"/>
      <c r="F38" s="81">
        <f t="shared" si="3"/>
        <v>0</v>
      </c>
      <c r="G38" s="180"/>
      <c r="H38" s="179"/>
      <c r="I38" s="218">
        <f t="shared" si="4"/>
        <v>0</v>
      </c>
      <c r="J38" s="132">
        <f t="shared" si="5"/>
        <v>0</v>
      </c>
      <c r="K38" s="214">
        <f>IF(SUM($E$24:$E38)&gt;0,SUM($F$24:$F38)/SUM($E$24:$E38),"")</f>
      </c>
      <c r="L38" s="144"/>
      <c r="M38" s="184"/>
      <c r="N38" s="178"/>
      <c r="O38" s="178"/>
      <c r="P38" s="178"/>
      <c r="Q38" s="218">
        <f t="shared" si="9"/>
        <v>0</v>
      </c>
      <c r="R38" s="218">
        <f t="shared" si="10"/>
        <v>0</v>
      </c>
      <c r="S38" s="218">
        <f t="shared" si="11"/>
        <v>0</v>
      </c>
      <c r="T38" s="218">
        <f t="shared" si="6"/>
        <v>0</v>
      </c>
      <c r="U38" s="218">
        <f t="shared" si="7"/>
        <v>0</v>
      </c>
      <c r="V38" s="190"/>
      <c r="W38" s="190"/>
      <c r="X38" s="67">
        <f t="shared" si="12"/>
      </c>
      <c r="Y38" s="67">
        <f t="shared" si="13"/>
      </c>
      <c r="AA38" s="67">
        <f>IF(SUM(F$24:F38)&gt;$E$23,D38,"")</f>
      </c>
    </row>
    <row r="39" spans="3:27" s="72" customFormat="1" ht="11.25">
      <c r="C39" s="72">
        <f t="shared" si="2"/>
      </c>
      <c r="D39" s="129">
        <f t="shared" si="8"/>
        <v>1915</v>
      </c>
      <c r="E39" s="175"/>
      <c r="F39" s="81">
        <f t="shared" si="3"/>
        <v>0</v>
      </c>
      <c r="G39" s="180"/>
      <c r="H39" s="179"/>
      <c r="I39" s="218">
        <f t="shared" si="4"/>
        <v>0</v>
      </c>
      <c r="J39" s="132">
        <f t="shared" si="5"/>
        <v>0</v>
      </c>
      <c r="K39" s="214">
        <f>IF(SUM($E$24:$E39)&gt;0,SUM($F$24:$F39)/SUM($E$24:$E39),"")</f>
      </c>
      <c r="L39" s="144"/>
      <c r="M39" s="184"/>
      <c r="N39" s="178"/>
      <c r="O39" s="178"/>
      <c r="P39" s="178"/>
      <c r="Q39" s="218">
        <f t="shared" si="9"/>
        <v>0</v>
      </c>
      <c r="R39" s="218">
        <f t="shared" si="10"/>
        <v>0</v>
      </c>
      <c r="S39" s="218">
        <f t="shared" si="11"/>
        <v>0</v>
      </c>
      <c r="T39" s="218">
        <f t="shared" si="6"/>
        <v>0</v>
      </c>
      <c r="U39" s="218">
        <f t="shared" si="7"/>
        <v>0</v>
      </c>
      <c r="V39" s="190"/>
      <c r="W39" s="190"/>
      <c r="X39" s="67">
        <f t="shared" si="12"/>
      </c>
      <c r="Y39" s="67">
        <f t="shared" si="13"/>
      </c>
      <c r="AA39" s="67">
        <f>IF(SUM(F$24:F39)&gt;$E$23,D39,"")</f>
      </c>
    </row>
    <row r="40" spans="3:27" s="72" customFormat="1" ht="11.25">
      <c r="C40" s="72">
        <f t="shared" si="2"/>
      </c>
      <c r="D40" s="129">
        <f t="shared" si="8"/>
        <v>1916</v>
      </c>
      <c r="E40" s="175"/>
      <c r="F40" s="81">
        <f t="shared" si="3"/>
        <v>0</v>
      </c>
      <c r="G40" s="180"/>
      <c r="H40" s="179"/>
      <c r="I40" s="218">
        <f t="shared" si="4"/>
        <v>0</v>
      </c>
      <c r="J40" s="132">
        <f t="shared" si="5"/>
        <v>0</v>
      </c>
      <c r="K40" s="214">
        <f>IF(SUM($E$24:$E40)&gt;0,SUM($F$24:$F40)/SUM($E$24:$E40),"")</f>
      </c>
      <c r="L40" s="144"/>
      <c r="M40" s="184"/>
      <c r="N40" s="178"/>
      <c r="O40" s="178"/>
      <c r="P40" s="178"/>
      <c r="Q40" s="218">
        <f t="shared" si="9"/>
        <v>0</v>
      </c>
      <c r="R40" s="218">
        <f t="shared" si="10"/>
        <v>0</v>
      </c>
      <c r="S40" s="218">
        <f t="shared" si="11"/>
        <v>0</v>
      </c>
      <c r="T40" s="218">
        <f t="shared" si="6"/>
        <v>0</v>
      </c>
      <c r="U40" s="218">
        <f t="shared" si="7"/>
        <v>0</v>
      </c>
      <c r="V40" s="190"/>
      <c r="W40" s="190"/>
      <c r="X40" s="67">
        <f t="shared" si="12"/>
      </c>
      <c r="Y40" s="67">
        <f t="shared" si="13"/>
      </c>
      <c r="AA40" s="67">
        <f>IF(SUM(F$24:F40)&gt;$E$23,D40,"")</f>
      </c>
    </row>
    <row r="41" spans="3:27" s="72" customFormat="1" ht="11.25">
      <c r="C41" s="72">
        <f t="shared" si="2"/>
      </c>
      <c r="D41" s="129">
        <f t="shared" si="8"/>
        <v>1917</v>
      </c>
      <c r="E41" s="175"/>
      <c r="F41" s="81">
        <f t="shared" si="3"/>
        <v>0</v>
      </c>
      <c r="G41" s="180"/>
      <c r="H41" s="179"/>
      <c r="I41" s="218">
        <f t="shared" si="4"/>
        <v>0</v>
      </c>
      <c r="J41" s="132">
        <f t="shared" si="5"/>
        <v>0</v>
      </c>
      <c r="K41" s="214">
        <f>IF(SUM($E$24:$E41)&gt;0,SUM($F$24:$F41)/SUM($E$24:$E41),"")</f>
      </c>
      <c r="L41" s="144"/>
      <c r="M41" s="184"/>
      <c r="N41" s="178"/>
      <c r="O41" s="178"/>
      <c r="P41" s="178"/>
      <c r="Q41" s="218">
        <f t="shared" si="9"/>
        <v>0</v>
      </c>
      <c r="R41" s="218">
        <f t="shared" si="10"/>
        <v>0</v>
      </c>
      <c r="S41" s="218">
        <f t="shared" si="11"/>
        <v>0</v>
      </c>
      <c r="T41" s="218">
        <f t="shared" si="6"/>
        <v>0</v>
      </c>
      <c r="U41" s="218">
        <f t="shared" si="7"/>
        <v>0</v>
      </c>
      <c r="V41" s="190"/>
      <c r="W41" s="190"/>
      <c r="X41" s="67">
        <f t="shared" si="12"/>
      </c>
      <c r="Y41" s="67">
        <f t="shared" si="13"/>
      </c>
      <c r="AA41" s="67">
        <f>IF(SUM(F$24:F41)&gt;$E$23,D41,"")</f>
      </c>
    </row>
    <row r="42" spans="3:27" s="72" customFormat="1" ht="11.25">
      <c r="C42" s="72">
        <f t="shared" si="2"/>
      </c>
      <c r="D42" s="129">
        <f t="shared" si="8"/>
        <v>1918</v>
      </c>
      <c r="E42" s="175"/>
      <c r="F42" s="81">
        <f t="shared" si="3"/>
        <v>0</v>
      </c>
      <c r="G42" s="180"/>
      <c r="H42" s="179"/>
      <c r="I42" s="218">
        <f t="shared" si="4"/>
        <v>0</v>
      </c>
      <c r="J42" s="132">
        <f t="shared" si="5"/>
        <v>0</v>
      </c>
      <c r="K42" s="214">
        <f>IF(SUM($E$24:$E42)&gt;0,SUM($F$24:$F42)/SUM($E$24:$E42),"")</f>
      </c>
      <c r="L42" s="144"/>
      <c r="M42" s="184"/>
      <c r="N42" s="178"/>
      <c r="O42" s="178"/>
      <c r="P42" s="178"/>
      <c r="Q42" s="218">
        <f t="shared" si="9"/>
        <v>0</v>
      </c>
      <c r="R42" s="218">
        <f t="shared" si="10"/>
        <v>0</v>
      </c>
      <c r="S42" s="218">
        <f t="shared" si="11"/>
        <v>0</v>
      </c>
      <c r="T42" s="218">
        <f t="shared" si="6"/>
        <v>0</v>
      </c>
      <c r="U42" s="218">
        <f t="shared" si="7"/>
        <v>0</v>
      </c>
      <c r="V42" s="190"/>
      <c r="W42" s="190"/>
      <c r="X42" s="67">
        <f t="shared" si="12"/>
      </c>
      <c r="Y42" s="67">
        <f t="shared" si="13"/>
      </c>
      <c r="AA42" s="67">
        <f>IF(SUM(F$24:F42)&gt;$E$23,D42,"")</f>
      </c>
    </row>
    <row r="43" spans="3:27" s="72" customFormat="1" ht="11.25">
      <c r="C43" s="72">
        <f t="shared" si="2"/>
      </c>
      <c r="D43" s="129">
        <f t="shared" si="8"/>
        <v>1919</v>
      </c>
      <c r="E43" s="175"/>
      <c r="F43" s="81">
        <f t="shared" si="3"/>
        <v>0</v>
      </c>
      <c r="G43" s="180"/>
      <c r="H43" s="179"/>
      <c r="I43" s="218">
        <f t="shared" si="4"/>
        <v>0</v>
      </c>
      <c r="J43" s="132">
        <f t="shared" si="5"/>
        <v>0</v>
      </c>
      <c r="K43" s="214">
        <f>IF(SUM($E$24:$E43)&gt;0,SUM($F$24:$F43)/SUM($E$24:$E43),"")</f>
      </c>
      <c r="L43" s="144"/>
      <c r="M43" s="184"/>
      <c r="N43" s="178"/>
      <c r="O43" s="178"/>
      <c r="P43" s="178"/>
      <c r="Q43" s="218">
        <f t="shared" si="9"/>
        <v>0</v>
      </c>
      <c r="R43" s="218">
        <f t="shared" si="10"/>
        <v>0</v>
      </c>
      <c r="S43" s="218">
        <f t="shared" si="11"/>
        <v>0</v>
      </c>
      <c r="T43" s="218">
        <f t="shared" si="6"/>
        <v>0</v>
      </c>
      <c r="U43" s="218">
        <f t="shared" si="7"/>
        <v>0</v>
      </c>
      <c r="V43" s="190"/>
      <c r="W43" s="190"/>
      <c r="X43" s="67">
        <f t="shared" si="12"/>
      </c>
      <c r="Y43" s="67">
        <f t="shared" si="13"/>
      </c>
      <c r="AA43" s="67">
        <f>IF(SUM(F$24:F43)&gt;$E$23,D43,"")</f>
      </c>
    </row>
    <row r="44" spans="3:27" s="72" customFormat="1" ht="12" thickBot="1">
      <c r="C44" s="72">
        <f t="shared" si="2"/>
      </c>
      <c r="D44" s="130">
        <f t="shared" si="8"/>
        <v>1920</v>
      </c>
      <c r="E44" s="176"/>
      <c r="F44" s="82">
        <f t="shared" si="3"/>
        <v>0</v>
      </c>
      <c r="G44" s="181"/>
      <c r="H44" s="182"/>
      <c r="I44" s="189">
        <f t="shared" si="4"/>
        <v>0</v>
      </c>
      <c r="J44" s="133">
        <f t="shared" si="5"/>
        <v>0</v>
      </c>
      <c r="K44" s="215">
        <f>IF(SUM($E$24:$E44)&gt;0,SUM($F$24:$F44)/SUM($E$24:$E44),"")</f>
      </c>
      <c r="L44" s="144"/>
      <c r="M44" s="185"/>
      <c r="N44" s="186"/>
      <c r="O44" s="186"/>
      <c r="P44" s="186"/>
      <c r="Q44" s="189">
        <f t="shared" si="9"/>
        <v>0</v>
      </c>
      <c r="R44" s="189">
        <f t="shared" si="10"/>
        <v>0</v>
      </c>
      <c r="S44" s="189">
        <f t="shared" si="11"/>
        <v>0</v>
      </c>
      <c r="T44" s="189">
        <f t="shared" si="6"/>
        <v>0</v>
      </c>
      <c r="U44" s="189">
        <f t="shared" si="7"/>
        <v>0</v>
      </c>
      <c r="V44" s="190"/>
      <c r="W44" s="190"/>
      <c r="X44" s="67">
        <f>IF(AND($C44="",$C45="*"),K44,"")</f>
      </c>
      <c r="Y44" s="67">
        <f>IF(AND($C44="*",$C45=""),K44,"")</f>
      </c>
      <c r="AA44" s="67">
        <f>IF(SUM(F$24:F44)&gt;$E$23,D44,"")</f>
      </c>
    </row>
    <row r="45" spans="1:27" ht="11.25">
      <c r="A45" s="67"/>
      <c r="B45" s="67"/>
      <c r="J45" s="126"/>
      <c r="K45" s="126"/>
      <c r="O45" s="68"/>
      <c r="P45" s="79" t="s">
        <v>421</v>
      </c>
      <c r="Q45" s="222" t="e">
        <f>IRR(Q24:Q44)</f>
        <v>#NUM!</v>
      </c>
      <c r="AA45" s="67">
        <f>IF(SUM(F$24:F45)&gt;$E$19,D45,"")</f>
      </c>
    </row>
    <row r="46" spans="1:17" ht="11.25">
      <c r="A46" s="67"/>
      <c r="B46" s="67"/>
      <c r="C46" s="69" t="s">
        <v>325</v>
      </c>
      <c r="J46" s="68"/>
      <c r="K46" s="68"/>
      <c r="L46" s="68"/>
      <c r="M46" s="68"/>
      <c r="N46" s="68"/>
      <c r="O46" s="68"/>
      <c r="P46" s="68"/>
      <c r="Q46" s="68"/>
    </row>
    <row r="47" spans="1:13" ht="11.25">
      <c r="A47" s="67"/>
      <c r="B47" s="67"/>
      <c r="D47" s="84"/>
      <c r="E47" s="84"/>
      <c r="F47" s="84"/>
      <c r="G47" s="84"/>
      <c r="H47" s="83"/>
      <c r="M47" s="27"/>
    </row>
    <row r="48" spans="1:8" ht="11.25">
      <c r="A48" s="67"/>
      <c r="B48" s="67"/>
      <c r="E48" s="85" t="s">
        <v>13</v>
      </c>
      <c r="H48" s="221">
        <f>'Table 3.1'!H30-E23</f>
        <v>0</v>
      </c>
    </row>
    <row r="49" spans="1:8" ht="11.25">
      <c r="A49" s="67"/>
      <c r="B49" s="67"/>
      <c r="E49" s="85" t="s">
        <v>357</v>
      </c>
      <c r="H49" s="221">
        <f>F9</f>
        <v>0</v>
      </c>
    </row>
    <row r="50" spans="1:8" ht="11.25">
      <c r="A50" s="67"/>
      <c r="B50" s="67"/>
      <c r="E50" s="85" t="s">
        <v>311</v>
      </c>
      <c r="H50" s="221">
        <f>-F10</f>
        <v>0</v>
      </c>
    </row>
    <row r="51" spans="1:8" ht="11.25">
      <c r="A51" s="67"/>
      <c r="B51" s="67"/>
      <c r="G51" s="86" t="s">
        <v>17</v>
      </c>
      <c r="H51" s="87">
        <f>H48+H49+H50</f>
        <v>0</v>
      </c>
    </row>
    <row r="52" spans="1:2" ht="11.25">
      <c r="A52" s="67"/>
      <c r="B52" s="67"/>
    </row>
    <row r="53" spans="1:2" ht="11.25">
      <c r="A53" s="67"/>
      <c r="B53" s="67"/>
    </row>
    <row r="54" spans="1:9" ht="11.25">
      <c r="A54" s="67"/>
      <c r="B54" s="67"/>
      <c r="H54" s="64" t="s">
        <v>14</v>
      </c>
      <c r="I54" s="64" t="s">
        <v>15</v>
      </c>
    </row>
    <row r="55" spans="1:9" ht="11.25">
      <c r="A55" s="67"/>
      <c r="B55" s="67"/>
      <c r="C55" s="69" t="s">
        <v>320</v>
      </c>
      <c r="H55" s="187"/>
      <c r="I55" s="88">
        <f>H51-H55</f>
        <v>0</v>
      </c>
    </row>
    <row r="56" spans="1:9" ht="11.25">
      <c r="A56" s="67"/>
      <c r="B56" s="67"/>
      <c r="C56" s="69" t="s">
        <v>321</v>
      </c>
      <c r="H56" s="188"/>
      <c r="I56" s="88">
        <f>I55-H56</f>
        <v>0</v>
      </c>
    </row>
    <row r="57" spans="1:9" ht="11.25">
      <c r="A57" s="67"/>
      <c r="B57" s="67"/>
      <c r="C57" s="69" t="s">
        <v>322</v>
      </c>
      <c r="H57" s="188"/>
      <c r="I57" s="88">
        <f>I56-H57</f>
        <v>0</v>
      </c>
    </row>
    <row r="58" spans="1:8" ht="11.25">
      <c r="A58" s="67"/>
      <c r="B58" s="67"/>
      <c r="G58" s="72" t="s">
        <v>16</v>
      </c>
      <c r="H58" s="88">
        <f>H51-H55-H56-H57</f>
        <v>0</v>
      </c>
    </row>
    <row r="59" spans="1:11" ht="11.25">
      <c r="A59" s="67"/>
      <c r="B59" s="67"/>
      <c r="I59" s="72"/>
      <c r="J59" s="72"/>
      <c r="K59" s="72"/>
    </row>
    <row r="60" spans="3:17" s="72" customFormat="1" ht="11.25">
      <c r="C60" s="69" t="s">
        <v>323</v>
      </c>
      <c r="J60" s="79"/>
      <c r="K60" s="79"/>
      <c r="L60" s="79"/>
      <c r="M60" s="79"/>
      <c r="N60" s="79"/>
      <c r="O60" s="79"/>
      <c r="P60" s="79"/>
      <c r="Q60" s="79"/>
    </row>
    <row r="61" spans="8:10" ht="12.75">
      <c r="H61" s="64" t="s">
        <v>335</v>
      </c>
      <c r="I61" s="287" t="str">
        <f>"Venture Avg for VY "&amp;vintageyear</f>
        <v>Venture Avg for VY 1900</v>
      </c>
      <c r="J61" s="287"/>
    </row>
    <row r="62" spans="1:15" ht="11.25">
      <c r="A62" s="67"/>
      <c r="B62" s="67"/>
      <c r="G62" s="79" t="s">
        <v>68</v>
      </c>
      <c r="H62" s="134" t="e">
        <f>IRR(J24:J44,20%)</f>
        <v>#NUM!</v>
      </c>
      <c r="I62" s="246" t="e">
        <f>VLOOKUP(vintageyear,venturebench,3,FALSE)</f>
        <v>#N/A</v>
      </c>
      <c r="N62" s="72" t="s">
        <v>410</v>
      </c>
      <c r="O62" s="135">
        <f>S23</f>
        <v>0</v>
      </c>
    </row>
    <row r="63" spans="1:15" ht="11.25">
      <c r="A63" s="67"/>
      <c r="B63" s="67"/>
      <c r="G63" s="72" t="s">
        <v>69</v>
      </c>
      <c r="H63" s="155" t="e">
        <f>F13/E23</f>
        <v>#DIV/0!</v>
      </c>
      <c r="I63" s="247"/>
      <c r="N63" s="72" t="s">
        <v>409</v>
      </c>
      <c r="O63" s="135">
        <f>T23</f>
        <v>0</v>
      </c>
    </row>
    <row r="64" spans="1:15" ht="11.25">
      <c r="A64" s="67"/>
      <c r="B64" s="67"/>
      <c r="G64" s="72" t="s">
        <v>70</v>
      </c>
      <c r="H64" s="125" t="e">
        <f>F23/E23</f>
        <v>#DIV/0!</v>
      </c>
      <c r="I64" s="248" t="e">
        <f>VLOOKUP(vintageyear,venturebench,2,FALSE)</f>
        <v>#N/A</v>
      </c>
      <c r="N64" s="72" t="s">
        <v>408</v>
      </c>
      <c r="O64" s="220">
        <f>Y23-X23</f>
        <v>0</v>
      </c>
    </row>
    <row r="65" spans="1:15" ht="11.25">
      <c r="A65" s="67"/>
      <c r="B65" s="67"/>
      <c r="G65" s="72" t="s">
        <v>71</v>
      </c>
      <c r="H65" s="125" t="e">
        <f>H64+H63</f>
        <v>#DIV/0!</v>
      </c>
      <c r="I65" s="247"/>
      <c r="N65" s="72" t="s">
        <v>413</v>
      </c>
      <c r="O65" s="67" t="str">
        <f>IF(AA23=0,"N/A",AA23)</f>
        <v>N/A</v>
      </c>
    </row>
    <row r="66" spans="9:15" ht="12.75">
      <c r="I66" s="247"/>
      <c r="N66" s="72" t="s">
        <v>414</v>
      </c>
      <c r="O66" s="67" t="str">
        <f>IF(O65="N/A","N/A",O65-D24+1)</f>
        <v>N/A</v>
      </c>
    </row>
  </sheetData>
  <sheetProtection password="D8D3" sheet="1" objects="1" scenarios="1"/>
  <mergeCells count="17">
    <mergeCell ref="I61:J61"/>
    <mergeCell ref="N21:N22"/>
    <mergeCell ref="K20:K22"/>
    <mergeCell ref="E20:J20"/>
    <mergeCell ref="M21:M22"/>
    <mergeCell ref="F21:H21"/>
    <mergeCell ref="E21:E22"/>
    <mergeCell ref="G10:K10"/>
    <mergeCell ref="R20:U20"/>
    <mergeCell ref="O21:O22"/>
    <mergeCell ref="P21:P22"/>
    <mergeCell ref="Q21:Q22"/>
    <mergeCell ref="R21:R22"/>
    <mergeCell ref="S21:S22"/>
    <mergeCell ref="T21:T22"/>
    <mergeCell ref="U21:U22"/>
    <mergeCell ref="G12:N12"/>
  </mergeCells>
  <conditionalFormatting sqref="D24:D44">
    <cfRule type="cellIs" priority="1" dxfId="4" operator="notBetween" stopIfTrue="1">
      <formula>$S$1</formula>
      <formula>$U$1</formula>
    </cfRule>
  </conditionalFormatting>
  <conditionalFormatting sqref="C2">
    <cfRule type="cellIs" priority="2" dxfId="3" operator="equal" stopIfTrue="1">
      <formula>"N/A"</formula>
    </cfRule>
  </conditionalFormatting>
  <hyperlinks>
    <hyperlink ref="A1" location="Instructions_for_Formal_Fund_Workbook" display="i"/>
    <hyperlink ref="J1" location="'Table 3.4'!A1" display="Next Step"/>
  </hyperlinks>
  <printOptions/>
  <pageMargins left="0.75" right="0.75" top="1" bottom="0.6" header="0.5" footer="0.5"/>
  <pageSetup fitToHeight="1" fitToWidth="1" horizontalDpi="600" verticalDpi="600" orientation="portrait" scale="83" r:id="rId1"/>
  <headerFooter alignWithMargins="0">
    <oddHeader xml:space="preserve">&amp;L&amp;"Arial,Bold"&amp;9Exhibit F3 - Partial Fund&amp;R&amp;"Arial,Bold"&amp;9File:  &amp;F
&amp;A - Page &amp;P  </oddHeader>
  </headerFooter>
</worksheet>
</file>

<file path=xl/worksheets/sheet5.xml><?xml version="1.0" encoding="utf-8"?>
<worksheet xmlns="http://schemas.openxmlformats.org/spreadsheetml/2006/main" xmlns:r="http://schemas.openxmlformats.org/officeDocument/2006/relationships">
  <sheetPr codeName="Sheet11"/>
  <dimension ref="A1:AD46"/>
  <sheetViews>
    <sheetView showGridLines="0" zoomScalePageLayoutView="0" workbookViewId="0" topLeftCell="A1">
      <selection activeCell="A3" sqref="A3"/>
    </sheetView>
  </sheetViews>
  <sheetFormatPr defaultColWidth="9.140625" defaultRowHeight="12.75"/>
  <cols>
    <col min="1" max="1" width="5.00390625" style="62" customWidth="1"/>
    <col min="2" max="2" width="7.421875" style="62" customWidth="1"/>
    <col min="3" max="3" width="33.57421875" style="62" customWidth="1"/>
    <col min="4" max="4" width="4.8515625" style="62" customWidth="1"/>
    <col min="5" max="5" width="5.00390625" style="62" customWidth="1"/>
    <col min="6" max="6" width="13.8515625" style="62" customWidth="1"/>
    <col min="7" max="7" width="13.57421875" style="62" customWidth="1"/>
    <col min="8" max="9" width="12.57421875" style="62" customWidth="1"/>
    <col min="10" max="10" width="11.28125" style="62" bestFit="1" customWidth="1"/>
    <col min="11" max="11" width="12.00390625" style="62" customWidth="1"/>
    <col min="12" max="30" width="12.57421875" style="62" customWidth="1"/>
    <col min="31" max="16384" width="9.140625" style="62" customWidth="1"/>
  </cols>
  <sheetData>
    <row r="1" spans="1:2" ht="24" customHeight="1">
      <c r="A1" s="171" t="s">
        <v>313</v>
      </c>
      <c r="B1" s="36"/>
    </row>
    <row r="2" spans="1:10" s="38" customFormat="1" ht="11.25">
      <c r="A2" s="37" t="s">
        <v>412</v>
      </c>
      <c r="C2" s="37"/>
      <c r="D2" s="37"/>
      <c r="E2" s="37"/>
      <c r="I2" s="39" t="s">
        <v>336</v>
      </c>
      <c r="J2" s="165">
        <f>'Table 3.1'!H26</f>
        <v>0</v>
      </c>
    </row>
    <row r="3" spans="1:10" s="38" customFormat="1" ht="11.25">
      <c r="A3" s="37"/>
      <c r="B3" s="37" t="str">
        <f>"RBIC Applicant/Principal:  "&amp;'Table 3.1'!E5&amp;"; "&amp;'Table 3.1'!E7</f>
        <v>RBIC Applicant/Principal:  ; </v>
      </c>
      <c r="C3" s="37"/>
      <c r="D3" s="37"/>
      <c r="E3" s="37"/>
      <c r="I3" s="39" t="s">
        <v>39</v>
      </c>
      <c r="J3" s="40">
        <v>20</v>
      </c>
    </row>
    <row r="4" spans="1:16" s="42" customFormat="1" ht="6" customHeight="1">
      <c r="A4" s="41"/>
      <c r="B4" s="41"/>
      <c r="C4" s="41"/>
      <c r="D4" s="41"/>
      <c r="E4" s="41"/>
      <c r="I4" s="43"/>
      <c r="J4" s="44"/>
      <c r="P4" s="45"/>
    </row>
    <row r="6" spans="2:30" s="46" customFormat="1" ht="11.25">
      <c r="B6" s="47"/>
      <c r="E6" s="47"/>
      <c r="F6" s="48"/>
      <c r="G6" s="48"/>
      <c r="H6" s="48"/>
      <c r="I6" s="48"/>
      <c r="J6" s="48"/>
      <c r="K6" s="48"/>
      <c r="L6" s="48"/>
      <c r="M6" s="48"/>
      <c r="N6" s="48"/>
      <c r="O6" s="48"/>
      <c r="P6" s="48"/>
      <c r="Q6" s="48"/>
      <c r="R6" s="48"/>
      <c r="S6" s="48"/>
      <c r="T6" s="48"/>
      <c r="U6" s="48"/>
      <c r="V6" s="48"/>
      <c r="W6" s="48"/>
      <c r="X6" s="48"/>
      <c r="Y6" s="48"/>
      <c r="Z6" s="48"/>
      <c r="AA6" s="48"/>
      <c r="AB6" s="48"/>
      <c r="AC6" s="48"/>
      <c r="AD6" s="48"/>
    </row>
    <row r="7" spans="1:30" s="46" customFormat="1" ht="11.25">
      <c r="A7" s="49" t="s">
        <v>341</v>
      </c>
      <c r="B7" s="49"/>
      <c r="C7" s="49"/>
      <c r="D7" s="49"/>
      <c r="E7" s="50"/>
      <c r="F7" s="50"/>
      <c r="G7" s="51"/>
      <c r="H7" s="51"/>
      <c r="I7" s="51"/>
      <c r="J7" s="51"/>
      <c r="K7" s="50"/>
      <c r="L7" s="50"/>
      <c r="M7" s="50"/>
      <c r="N7" s="50"/>
      <c r="O7" s="50"/>
      <c r="P7" s="50"/>
      <c r="Q7" s="50"/>
      <c r="R7" s="50"/>
      <c r="S7" s="50"/>
      <c r="T7" s="50"/>
      <c r="U7" s="50"/>
      <c r="V7" s="50"/>
      <c r="W7" s="50"/>
      <c r="X7" s="50"/>
      <c r="Y7" s="50"/>
      <c r="Z7" s="50"/>
      <c r="AA7" s="50"/>
      <c r="AB7" s="50"/>
      <c r="AC7" s="50"/>
      <c r="AD7" s="50"/>
    </row>
    <row r="8" spans="1:30" s="46" customFormat="1" ht="11.25">
      <c r="A8" s="52"/>
      <c r="B8" s="52"/>
      <c r="C8" s="52"/>
      <c r="D8" s="52"/>
      <c r="E8" s="53"/>
      <c r="F8" s="54"/>
      <c r="H8" s="54"/>
      <c r="I8" s="54"/>
      <c r="J8" s="54"/>
      <c r="K8" s="54"/>
      <c r="L8" s="53"/>
      <c r="M8" s="53"/>
      <c r="N8" s="53"/>
      <c r="O8" s="53"/>
      <c r="P8" s="53"/>
      <c r="Q8" s="53"/>
      <c r="R8" s="53"/>
      <c r="S8" s="53"/>
      <c r="T8" s="53"/>
      <c r="U8" s="53"/>
      <c r="V8" s="53"/>
      <c r="W8" s="53"/>
      <c r="X8" s="53"/>
      <c r="Y8" s="53"/>
      <c r="Z8" s="53"/>
      <c r="AA8" s="53"/>
      <c r="AB8" s="53"/>
      <c r="AC8" s="53"/>
      <c r="AD8" s="53"/>
    </row>
    <row r="9" spans="1:30" s="46" customFormat="1" ht="11.25" hidden="1">
      <c r="A9" s="52"/>
      <c r="B9" s="52"/>
      <c r="C9" s="52" t="s">
        <v>418</v>
      </c>
      <c r="D9" s="52"/>
      <c r="E9" s="53"/>
      <c r="F9" s="224" t="s">
        <v>415</v>
      </c>
      <c r="G9" s="224" t="s">
        <v>416</v>
      </c>
      <c r="H9" s="225" t="s">
        <v>417</v>
      </c>
      <c r="I9" s="54"/>
      <c r="J9" s="54"/>
      <c r="K9" s="54"/>
      <c r="L9" s="53"/>
      <c r="M9" s="53"/>
      <c r="N9" s="53"/>
      <c r="O9" s="53"/>
      <c r="P9" s="53"/>
      <c r="Q9" s="53"/>
      <c r="R9" s="53"/>
      <c r="S9" s="53"/>
      <c r="T9" s="53"/>
      <c r="U9" s="53"/>
      <c r="V9" s="53"/>
      <c r="W9" s="53"/>
      <c r="X9" s="53"/>
      <c r="Y9" s="53"/>
      <c r="Z9" s="53"/>
      <c r="AA9" s="53"/>
      <c r="AB9" s="53"/>
      <c r="AC9" s="53"/>
      <c r="AD9" s="53"/>
    </row>
    <row r="10" spans="1:30" s="46" customFormat="1" ht="11.25" hidden="1">
      <c r="A10" s="52"/>
      <c r="B10" s="52"/>
      <c r="C10" s="57" t="s">
        <v>419</v>
      </c>
      <c r="D10" s="52"/>
      <c r="E10" s="53"/>
      <c r="F10" s="28">
        <f>'Table 3.3'!O23</f>
        <v>0</v>
      </c>
      <c r="G10" s="28">
        <f>'Table 3.3'!T23</f>
        <v>0</v>
      </c>
      <c r="H10" s="164" t="e">
        <f>G10/F10</f>
        <v>#DIV/0!</v>
      </c>
      <c r="I10" s="54"/>
      <c r="J10" s="54"/>
      <c r="K10" s="54"/>
      <c r="L10" s="53"/>
      <c r="M10" s="53"/>
      <c r="N10" s="53"/>
      <c r="O10" s="53"/>
      <c r="P10" s="53"/>
      <c r="Q10" s="53"/>
      <c r="R10" s="53"/>
      <c r="S10" s="53"/>
      <c r="T10" s="53"/>
      <c r="U10" s="53"/>
      <c r="V10" s="53"/>
      <c r="W10" s="53"/>
      <c r="X10" s="53"/>
      <c r="Y10" s="53"/>
      <c r="Z10" s="53"/>
      <c r="AA10" s="53"/>
      <c r="AB10" s="53"/>
      <c r="AC10" s="53"/>
      <c r="AD10" s="53"/>
    </row>
    <row r="11" spans="1:30" s="46" customFormat="1" ht="11.25" hidden="1">
      <c r="A11" s="52"/>
      <c r="B11" s="52"/>
      <c r="C11" s="57" t="s">
        <v>420</v>
      </c>
      <c r="D11" s="52"/>
      <c r="E11" s="53"/>
      <c r="F11" s="28">
        <f>'Table 3.3'!P23</f>
        <v>0</v>
      </c>
      <c r="G11" s="28">
        <f>'Table 3.3'!U23</f>
        <v>0</v>
      </c>
      <c r="H11" s="164" t="e">
        <f>G11/F11</f>
        <v>#DIV/0!</v>
      </c>
      <c r="I11" s="54"/>
      <c r="J11" s="54"/>
      <c r="K11" s="54"/>
      <c r="L11" s="53"/>
      <c r="M11" s="53"/>
      <c r="N11" s="53"/>
      <c r="O11" s="53"/>
      <c r="P11" s="53"/>
      <c r="Q11" s="53"/>
      <c r="R11" s="53"/>
      <c r="S11" s="53"/>
      <c r="T11" s="53"/>
      <c r="U11" s="53"/>
      <c r="V11" s="53"/>
      <c r="W11" s="53"/>
      <c r="X11" s="53"/>
      <c r="Y11" s="53"/>
      <c r="Z11" s="53"/>
      <c r="AA11" s="53"/>
      <c r="AB11" s="53"/>
      <c r="AC11" s="53"/>
      <c r="AD11" s="53"/>
    </row>
    <row r="12" spans="1:30" s="46" customFormat="1" ht="11.25" hidden="1">
      <c r="A12" s="52"/>
      <c r="B12" s="52"/>
      <c r="C12" s="57" t="s">
        <v>421</v>
      </c>
      <c r="D12" s="52"/>
      <c r="E12" s="53"/>
      <c r="F12" s="223" t="e">
        <f>'Table 3.3'!Q45</f>
        <v>#NUM!</v>
      </c>
      <c r="H12" s="54"/>
      <c r="I12" s="54"/>
      <c r="J12" s="54"/>
      <c r="K12" s="54"/>
      <c r="L12" s="53"/>
      <c r="M12" s="53"/>
      <c r="N12" s="53"/>
      <c r="O12" s="53"/>
      <c r="P12" s="53"/>
      <c r="Q12" s="53"/>
      <c r="R12" s="53"/>
      <c r="S12" s="53"/>
      <c r="T12" s="53"/>
      <c r="U12" s="53"/>
      <c r="V12" s="53"/>
      <c r="W12" s="53"/>
      <c r="X12" s="53"/>
      <c r="Y12" s="53"/>
      <c r="Z12" s="53"/>
      <c r="AA12" s="53"/>
      <c r="AB12" s="53"/>
      <c r="AC12" s="53"/>
      <c r="AD12" s="53"/>
    </row>
    <row r="13" spans="1:30" s="46" customFormat="1" ht="11.25" hidden="1">
      <c r="A13" s="52"/>
      <c r="B13" s="52"/>
      <c r="C13" s="57"/>
      <c r="D13" s="52"/>
      <c r="E13" s="53"/>
      <c r="F13" s="54"/>
      <c r="H13" s="54"/>
      <c r="I13" s="54"/>
      <c r="J13" s="54"/>
      <c r="K13" s="54"/>
      <c r="L13" s="53"/>
      <c r="M13" s="53"/>
      <c r="N13" s="53"/>
      <c r="O13" s="53"/>
      <c r="P13" s="53"/>
      <c r="Q13" s="53"/>
      <c r="R13" s="53"/>
      <c r="S13" s="53"/>
      <c r="T13" s="53"/>
      <c r="U13" s="53"/>
      <c r="V13" s="53"/>
      <c r="W13" s="53"/>
      <c r="X13" s="53"/>
      <c r="Y13" s="53"/>
      <c r="Z13" s="53"/>
      <c r="AA13" s="53"/>
      <c r="AB13" s="53"/>
      <c r="AC13" s="53"/>
      <c r="AD13" s="53"/>
    </row>
    <row r="14" spans="1:30" s="46" customFormat="1" ht="11.25" hidden="1">
      <c r="A14" s="52"/>
      <c r="B14" s="52"/>
      <c r="C14" s="52"/>
      <c r="D14" s="52"/>
      <c r="E14" s="53"/>
      <c r="F14" s="54"/>
      <c r="H14" s="54"/>
      <c r="I14" s="54"/>
      <c r="J14" s="54"/>
      <c r="K14" s="54"/>
      <c r="L14" s="53"/>
      <c r="M14" s="53"/>
      <c r="N14" s="53"/>
      <c r="O14" s="53"/>
      <c r="P14" s="53"/>
      <c r="Q14" s="53"/>
      <c r="R14" s="53"/>
      <c r="S14" s="53"/>
      <c r="T14" s="53"/>
      <c r="U14" s="53"/>
      <c r="V14" s="53"/>
      <c r="W14" s="53"/>
      <c r="X14" s="53"/>
      <c r="Y14" s="53"/>
      <c r="Z14" s="53"/>
      <c r="AA14" s="53"/>
      <c r="AB14" s="53"/>
      <c r="AC14" s="53"/>
      <c r="AD14" s="53"/>
    </row>
    <row r="15" spans="1:30" s="46" customFormat="1" ht="11.25">
      <c r="A15" s="52"/>
      <c r="B15" s="52"/>
      <c r="C15" s="52"/>
      <c r="D15" s="52"/>
      <c r="E15" s="53"/>
      <c r="F15" s="54"/>
      <c r="H15" s="54"/>
      <c r="I15" s="54"/>
      <c r="J15" s="54"/>
      <c r="K15" s="54"/>
      <c r="L15" s="53"/>
      <c r="M15" s="53"/>
      <c r="N15" s="53"/>
      <c r="O15" s="53"/>
      <c r="P15" s="53"/>
      <c r="Q15" s="53"/>
      <c r="R15" s="53"/>
      <c r="S15" s="53"/>
      <c r="T15" s="53"/>
      <c r="U15" s="53"/>
      <c r="V15" s="53"/>
      <c r="W15" s="53"/>
      <c r="X15" s="53"/>
      <c r="Y15" s="53"/>
      <c r="Z15" s="53"/>
      <c r="AA15" s="53"/>
      <c r="AB15" s="53"/>
      <c r="AC15" s="53"/>
      <c r="AD15" s="53"/>
    </row>
    <row r="16" spans="3:25" s="46" customFormat="1" ht="11.25">
      <c r="C16" s="55" t="s">
        <v>40</v>
      </c>
      <c r="F16" s="224" t="s">
        <v>415</v>
      </c>
      <c r="G16" s="224" t="s">
        <v>416</v>
      </c>
      <c r="H16" s="225" t="s">
        <v>417</v>
      </c>
      <c r="K16" s="32"/>
      <c r="O16" s="32"/>
      <c r="P16" s="32"/>
      <c r="Q16" s="32"/>
      <c r="R16" s="32"/>
      <c r="S16" s="32"/>
      <c r="T16" s="32"/>
      <c r="U16" s="32"/>
      <c r="V16" s="32"/>
      <c r="W16" s="32"/>
      <c r="X16" s="32"/>
      <c r="Y16" s="32"/>
    </row>
    <row r="17" spans="3:25" s="46" customFormat="1" ht="11.25">
      <c r="C17" s="55"/>
      <c r="K17" s="32"/>
      <c r="O17" s="32"/>
      <c r="P17" s="32"/>
      <c r="Q17" s="32"/>
      <c r="R17" s="32"/>
      <c r="S17" s="32"/>
      <c r="T17" s="32"/>
      <c r="U17" s="32"/>
      <c r="V17" s="32"/>
      <c r="W17" s="32"/>
      <c r="X17" s="32"/>
      <c r="Y17" s="32"/>
    </row>
    <row r="18" spans="3:25" s="46" customFormat="1" ht="11.25">
      <c r="C18" s="57" t="s">
        <v>312</v>
      </c>
      <c r="F18" s="28">
        <f>'Table 3.1'!H30</f>
        <v>0</v>
      </c>
      <c r="K18" s="32"/>
      <c r="O18" s="32"/>
      <c r="P18" s="32"/>
      <c r="Q18" s="32"/>
      <c r="R18" s="32"/>
      <c r="S18" s="32"/>
      <c r="T18" s="32"/>
      <c r="U18" s="32"/>
      <c r="V18" s="32"/>
      <c r="W18" s="32"/>
      <c r="X18" s="32"/>
      <c r="Y18" s="32"/>
    </row>
    <row r="19" spans="3:25" s="46" customFormat="1" ht="11.25">
      <c r="C19" s="57" t="s">
        <v>41</v>
      </c>
      <c r="F19" s="28">
        <f>'Table 3.3'!E23</f>
        <v>0</v>
      </c>
      <c r="G19" s="28">
        <f>'Table 3.3'!R23</f>
        <v>0</v>
      </c>
      <c r="H19" s="164" t="e">
        <f>G19/F19</f>
        <v>#DIV/0!</v>
      </c>
      <c r="J19" s="58"/>
      <c r="K19" s="32"/>
      <c r="L19" s="56"/>
      <c r="M19" s="58"/>
      <c r="O19" s="32"/>
      <c r="P19" s="32"/>
      <c r="Q19" s="32"/>
      <c r="R19" s="32"/>
      <c r="S19" s="32"/>
      <c r="T19" s="32"/>
      <c r="U19" s="32"/>
      <c r="V19" s="32"/>
      <c r="W19" s="32"/>
      <c r="X19" s="32"/>
      <c r="Y19" s="32"/>
    </row>
    <row r="20" spans="3:25" s="46" customFormat="1" ht="11.25">
      <c r="C20" s="57" t="s">
        <v>42</v>
      </c>
      <c r="F20" s="28">
        <f>'Table 3.3'!F23</f>
        <v>0</v>
      </c>
      <c r="G20" s="28">
        <f>'Table 3.3'!S23</f>
        <v>0</v>
      </c>
      <c r="H20" s="164" t="e">
        <f>G20/F20</f>
        <v>#DIV/0!</v>
      </c>
      <c r="J20" s="58"/>
      <c r="K20" s="32"/>
      <c r="L20" s="56"/>
      <c r="M20" s="58"/>
      <c r="O20" s="32"/>
      <c r="P20" s="32"/>
      <c r="Q20" s="32"/>
      <c r="R20" s="32"/>
      <c r="S20" s="32"/>
      <c r="T20" s="32"/>
      <c r="U20" s="32"/>
      <c r="V20" s="32"/>
      <c r="W20" s="32"/>
      <c r="X20" s="32"/>
      <c r="Y20" s="32"/>
    </row>
    <row r="21" spans="3:25" s="46" customFormat="1" ht="13.5">
      <c r="C21" s="57" t="s">
        <v>43</v>
      </c>
      <c r="F21" s="29">
        <f>'Table 3.3'!I23</f>
        <v>0</v>
      </c>
      <c r="G21" s="58"/>
      <c r="J21" s="58"/>
      <c r="K21" s="32"/>
      <c r="L21" s="56"/>
      <c r="M21" s="58"/>
      <c r="O21" s="32"/>
      <c r="P21" s="32"/>
      <c r="Q21" s="32"/>
      <c r="R21" s="32"/>
      <c r="S21" s="32"/>
      <c r="T21" s="32"/>
      <c r="U21" s="32"/>
      <c r="V21" s="32"/>
      <c r="W21" s="32"/>
      <c r="X21" s="32"/>
      <c r="Y21" s="32"/>
    </row>
    <row r="22" spans="3:25" s="46" customFormat="1" ht="11.25">
      <c r="C22" s="57" t="s">
        <v>44</v>
      </c>
      <c r="F22" s="28">
        <f>F20+F21-F19</f>
        <v>0</v>
      </c>
      <c r="G22" s="28"/>
      <c r="J22" s="58"/>
      <c r="K22" s="32"/>
      <c r="L22" s="56"/>
      <c r="M22" s="58"/>
      <c r="O22" s="32"/>
      <c r="P22" s="32"/>
      <c r="Q22" s="32"/>
      <c r="R22" s="32"/>
      <c r="S22" s="32"/>
      <c r="T22" s="32"/>
      <c r="U22" s="32"/>
      <c r="V22" s="32"/>
      <c r="W22" s="32"/>
      <c r="X22" s="32"/>
      <c r="Y22" s="32"/>
    </row>
    <row r="23" spans="3:25" s="46" customFormat="1" ht="36.75" customHeight="1">
      <c r="C23" s="59"/>
      <c r="F23" s="224" t="s">
        <v>415</v>
      </c>
      <c r="G23" s="249" t="s">
        <v>45</v>
      </c>
      <c r="J23" s="58"/>
      <c r="K23" s="32"/>
      <c r="L23" s="56"/>
      <c r="M23" s="58"/>
      <c r="O23" s="32"/>
      <c r="P23" s="32"/>
      <c r="Q23" s="32"/>
      <c r="R23" s="32"/>
      <c r="S23" s="32"/>
      <c r="T23" s="32"/>
      <c r="U23" s="32"/>
      <c r="V23" s="32"/>
      <c r="W23" s="32"/>
      <c r="X23" s="32"/>
      <c r="Y23" s="32"/>
    </row>
    <row r="24" spans="3:25" s="46" customFormat="1" ht="11.25">
      <c r="C24" s="57" t="s">
        <v>46</v>
      </c>
      <c r="F24" s="30" t="e">
        <f>'Table 3.3'!H62</f>
        <v>#NUM!</v>
      </c>
      <c r="G24" s="250" t="e">
        <f>'Table 3.3'!I62</f>
        <v>#N/A</v>
      </c>
      <c r="I24" s="56"/>
      <c r="J24" s="58"/>
      <c r="K24" s="32"/>
      <c r="L24" s="56"/>
      <c r="M24" s="58"/>
      <c r="O24" s="32"/>
      <c r="P24" s="32"/>
      <c r="Q24" s="32"/>
      <c r="R24" s="32"/>
      <c r="S24" s="32"/>
      <c r="T24" s="32"/>
      <c r="U24" s="32"/>
      <c r="V24" s="32"/>
      <c r="W24" s="32"/>
      <c r="X24" s="32"/>
      <c r="Y24" s="32"/>
    </row>
    <row r="25" spans="3:25" s="46" customFormat="1" ht="11.25">
      <c r="C25" s="57" t="s">
        <v>47</v>
      </c>
      <c r="F25" s="31" t="e">
        <f>'Table 3.3'!H64</f>
        <v>#DIV/0!</v>
      </c>
      <c r="G25" s="251" t="e">
        <f>'Table 3.3'!I64</f>
        <v>#N/A</v>
      </c>
      <c r="I25" s="56"/>
      <c r="J25" s="58"/>
      <c r="K25" s="32"/>
      <c r="L25" s="56"/>
      <c r="M25" s="58"/>
      <c r="O25" s="32"/>
      <c r="P25" s="32"/>
      <c r="Q25" s="32"/>
      <c r="R25" s="32"/>
      <c r="S25" s="32"/>
      <c r="T25" s="32"/>
      <c r="U25" s="32"/>
      <c r="V25" s="32"/>
      <c r="W25" s="32"/>
      <c r="X25" s="32"/>
      <c r="Y25" s="32"/>
    </row>
    <row r="26" spans="3:25" s="46" customFormat="1" ht="11.25">
      <c r="C26" s="57" t="s">
        <v>48</v>
      </c>
      <c r="F26" s="31" t="e">
        <f>'Table 3.3'!H63</f>
        <v>#DIV/0!</v>
      </c>
      <c r="G26" s="252"/>
      <c r="I26" s="56"/>
      <c r="J26" s="58"/>
      <c r="K26" s="32"/>
      <c r="L26" s="56"/>
      <c r="M26" s="58"/>
      <c r="O26" s="32"/>
      <c r="P26" s="32"/>
      <c r="Q26" s="32"/>
      <c r="R26" s="32"/>
      <c r="S26" s="32"/>
      <c r="T26" s="32"/>
      <c r="U26" s="32"/>
      <c r="V26" s="32"/>
      <c r="W26" s="32"/>
      <c r="X26" s="32"/>
      <c r="Y26" s="32"/>
    </row>
    <row r="27" spans="3:25" s="46" customFormat="1" ht="11.25">
      <c r="C27" s="57" t="s">
        <v>49</v>
      </c>
      <c r="F27" s="31" t="e">
        <f>'Table 3.3'!H65</f>
        <v>#DIV/0!</v>
      </c>
      <c r="G27" s="252"/>
      <c r="I27" s="56"/>
      <c r="J27" s="58"/>
      <c r="K27" s="32"/>
      <c r="L27" s="56"/>
      <c r="M27" s="58"/>
      <c r="O27" s="32"/>
      <c r="P27" s="32"/>
      <c r="Q27" s="32"/>
      <c r="R27" s="32"/>
      <c r="S27" s="32"/>
      <c r="T27" s="32"/>
      <c r="U27" s="32"/>
      <c r="V27" s="32"/>
      <c r="W27" s="32"/>
      <c r="X27" s="32"/>
      <c r="Y27" s="32"/>
    </row>
    <row r="28" spans="3:25" s="46" customFormat="1" ht="11.25">
      <c r="C28" s="57" t="s">
        <v>50</v>
      </c>
      <c r="F28" s="60">
        <f>IF(vintageyear&lt;1901,"",vintageyear)</f>
      </c>
      <c r="G28" s="58"/>
      <c r="I28" s="56"/>
      <c r="J28" s="58"/>
      <c r="K28" s="32"/>
      <c r="L28" s="56"/>
      <c r="M28" s="58"/>
      <c r="O28" s="32"/>
      <c r="P28" s="32"/>
      <c r="Q28" s="32"/>
      <c r="R28" s="32"/>
      <c r="S28" s="32"/>
      <c r="T28" s="32"/>
      <c r="U28" s="32"/>
      <c r="V28" s="32"/>
      <c r="W28" s="32"/>
      <c r="X28" s="32"/>
      <c r="Y28" s="32"/>
    </row>
    <row r="29" spans="3:25" s="46" customFormat="1" ht="11.25">
      <c r="C29" s="57" t="s">
        <v>51</v>
      </c>
      <c r="F29" s="61" t="e">
        <f>yearfundclosed-F28</f>
        <v>#VALUE!</v>
      </c>
      <c r="G29" s="58"/>
      <c r="I29" s="56"/>
      <c r="J29" s="58"/>
      <c r="K29" s="32"/>
      <c r="L29" s="56"/>
      <c r="M29" s="58"/>
      <c r="O29" s="32"/>
      <c r="P29" s="32"/>
      <c r="Q29" s="32"/>
      <c r="R29" s="32"/>
      <c r="S29" s="32"/>
      <c r="T29" s="32"/>
      <c r="U29" s="32"/>
      <c r="V29" s="32"/>
      <c r="W29" s="32"/>
      <c r="X29" s="32"/>
      <c r="Y29" s="32"/>
    </row>
    <row r="30" spans="3:6" ht="12.75">
      <c r="C30" s="57" t="s">
        <v>53</v>
      </c>
      <c r="D30" s="46"/>
      <c r="E30" s="46"/>
      <c r="F30" s="61" t="str">
        <f>'Table 3.3'!O66</f>
        <v>N/A</v>
      </c>
    </row>
    <row r="31" spans="3:6" ht="12.75">
      <c r="C31" s="57"/>
      <c r="D31" s="46"/>
      <c r="E31" s="46"/>
      <c r="F31" s="61"/>
    </row>
    <row r="32" spans="3:6" ht="12.75">
      <c r="C32" s="63" t="s">
        <v>54</v>
      </c>
      <c r="D32" s="46"/>
      <c r="E32" s="46"/>
      <c r="F32" s="61"/>
    </row>
    <row r="33" spans="3:6" ht="12.75">
      <c r="C33" s="46"/>
      <c r="D33" s="46"/>
      <c r="E33" s="46"/>
      <c r="F33" s="61"/>
    </row>
    <row r="34" spans="3:6" ht="12.75">
      <c r="C34" s="57" t="s">
        <v>56</v>
      </c>
      <c r="D34" s="46"/>
      <c r="F34" s="28">
        <f>'Table 3.3'!M23</f>
        <v>0</v>
      </c>
    </row>
    <row r="35" spans="3:6" ht="12.75">
      <c r="C35" s="57" t="s">
        <v>57</v>
      </c>
      <c r="D35" s="46"/>
      <c r="F35" s="28">
        <f>'Table 3.3'!N23</f>
        <v>0</v>
      </c>
    </row>
    <row r="36" spans="3:6" ht="15">
      <c r="C36" s="57" t="s">
        <v>59</v>
      </c>
      <c r="D36" s="46"/>
      <c r="F36" s="29">
        <f>'Table 3.3'!F12</f>
        <v>0</v>
      </c>
    </row>
    <row r="37" spans="3:6" ht="12.75">
      <c r="C37" s="57" t="s">
        <v>2</v>
      </c>
      <c r="D37" s="46"/>
      <c r="F37" s="28">
        <f>SUM(F34:F36)</f>
        <v>0</v>
      </c>
    </row>
    <row r="38" spans="2:5" ht="12.75">
      <c r="B38" s="57"/>
      <c r="C38" s="46"/>
      <c r="D38" s="46"/>
      <c r="E38" s="61"/>
    </row>
    <row r="39" spans="2:5" ht="12.75">
      <c r="B39" s="57"/>
      <c r="C39" s="46"/>
      <c r="D39" s="46"/>
      <c r="E39" s="61"/>
    </row>
    <row r="40" spans="2:5" ht="12.75">
      <c r="B40" s="57"/>
      <c r="D40" s="46"/>
      <c r="E40" s="61"/>
    </row>
    <row r="41" spans="2:5" ht="12.75">
      <c r="B41" s="57"/>
      <c r="E41" s="61"/>
    </row>
    <row r="42" spans="2:5" ht="12.75">
      <c r="B42" s="57"/>
      <c r="E42" s="61"/>
    </row>
    <row r="43" spans="2:5" ht="12.75">
      <c r="B43" s="57"/>
      <c r="E43" s="61"/>
    </row>
    <row r="44" spans="2:5" ht="12.75">
      <c r="B44" s="57"/>
      <c r="E44" s="61"/>
    </row>
    <row r="45" spans="2:5" ht="12.75">
      <c r="B45" s="57"/>
      <c r="C45" s="46"/>
      <c r="D45" s="46"/>
      <c r="E45" s="61"/>
    </row>
    <row r="46" spans="2:5" ht="12.75">
      <c r="B46" s="57"/>
      <c r="C46" s="46"/>
      <c r="D46" s="46"/>
      <c r="E46" s="61"/>
    </row>
  </sheetData>
  <sheetProtection password="D8D3" sheet="1" objects="1" scenarios="1"/>
  <conditionalFormatting sqref="D127:D128">
    <cfRule type="cellIs" priority="1" dxfId="2" operator="equal" stopIfTrue="1">
      <formula>"N/A"</formula>
    </cfRule>
    <cfRule type="cellIs" priority="2" dxfId="1" operator="equal" stopIfTrue="1">
      <formula>" "</formula>
    </cfRule>
  </conditionalFormatting>
  <conditionalFormatting sqref="F9:G9 C32:E33 J16:Y18 F23 C16:C17 D16:E18 G16:G18 F16:F17">
    <cfRule type="cellIs" priority="3" dxfId="0" operator="equal" stopIfTrue="1">
      <formula>" "</formula>
    </cfRule>
  </conditionalFormatting>
  <hyperlinks>
    <hyperlink ref="A1" location="Instructions_for_Formal_Fund_Workbook" display="i"/>
  </hyperlinks>
  <printOptions/>
  <pageMargins left="0.75" right="0.75" top="1" bottom="1" header="0.5" footer="0.5"/>
  <pageSetup horizontalDpi="600" verticalDpi="600" orientation="landscape" r:id="rId1"/>
  <headerFooter alignWithMargins="0">
    <oddHeader xml:space="preserve">&amp;L&amp;"Arial,Bold"&amp;9Exhibit F3 - Partial Fund&amp;R&amp;"Arial,Bold"&amp;9File:  &amp;F
&amp;A - Page &amp;P  </oddHeader>
  </headerFooter>
</worksheet>
</file>

<file path=xl/worksheets/sheet6.xml><?xml version="1.0" encoding="utf-8"?>
<worksheet xmlns="http://schemas.openxmlformats.org/spreadsheetml/2006/main" xmlns:r="http://schemas.openxmlformats.org/officeDocument/2006/relationships">
  <sheetPr codeName="Sheet13"/>
  <dimension ref="A1:U100"/>
  <sheetViews>
    <sheetView showGridLines="0" zoomScalePageLayoutView="0" workbookViewId="0" topLeftCell="A1">
      <selection activeCell="E10" sqref="E10"/>
    </sheetView>
  </sheetViews>
  <sheetFormatPr defaultColWidth="9.140625" defaultRowHeight="12.75"/>
  <cols>
    <col min="2" max="2" width="19.00390625" style="0" customWidth="1"/>
    <col min="3" max="3" width="2.140625" style="102" customWidth="1"/>
    <col min="4" max="4" width="4.8515625" style="0" customWidth="1"/>
    <col min="5" max="5" width="20.140625" style="104" customWidth="1"/>
    <col min="6" max="6" width="26.28125" style="0" customWidth="1"/>
    <col min="7" max="7" width="27.57421875" style="0" customWidth="1"/>
    <col min="8" max="8" width="2.140625" style="102" customWidth="1"/>
    <col min="9" max="9" width="0" style="116" hidden="1" customWidth="1"/>
    <col min="10" max="10" width="62.7109375" style="121" hidden="1" customWidth="1"/>
    <col min="11" max="11" width="2.57421875" style="0" customWidth="1"/>
    <col min="13" max="13" width="38.8515625" style="0" customWidth="1"/>
    <col min="14" max="14" width="2.57421875" style="0" customWidth="1"/>
    <col min="16" max="16" width="46.57421875" style="0" customWidth="1"/>
    <col min="17" max="17" width="2.57421875" style="0" customWidth="1"/>
    <col min="19" max="19" width="14.00390625" style="0" bestFit="1" customWidth="1"/>
    <col min="20" max="20" width="5.00390625" style="0" customWidth="1"/>
  </cols>
  <sheetData>
    <row r="1" spans="1:19" ht="12.75">
      <c r="A1" s="296" t="s">
        <v>244</v>
      </c>
      <c r="B1" s="297"/>
      <c r="C1" s="98"/>
      <c r="D1" s="296" t="s">
        <v>76</v>
      </c>
      <c r="E1" s="300"/>
      <c r="F1" s="300"/>
      <c r="G1" s="297"/>
      <c r="H1" s="98"/>
      <c r="I1" s="296" t="s">
        <v>76</v>
      </c>
      <c r="J1" s="297"/>
      <c r="K1" s="98"/>
      <c r="L1" s="296" t="s">
        <v>231</v>
      </c>
      <c r="M1" s="297"/>
      <c r="N1" s="98"/>
      <c r="O1" s="296" t="s">
        <v>305</v>
      </c>
      <c r="P1" s="297"/>
      <c r="Q1" s="98"/>
      <c r="S1" t="s">
        <v>334</v>
      </c>
    </row>
    <row r="2" spans="1:21" ht="12.75">
      <c r="A2" s="298"/>
      <c r="B2" s="299"/>
      <c r="C2" s="99"/>
      <c r="D2" s="298" t="s">
        <v>81</v>
      </c>
      <c r="E2" s="301"/>
      <c r="F2" s="301"/>
      <c r="G2" s="299"/>
      <c r="H2" s="99"/>
      <c r="I2" s="298" t="s">
        <v>232</v>
      </c>
      <c r="J2" s="299"/>
      <c r="K2" s="99"/>
      <c r="L2" s="298" t="s">
        <v>19</v>
      </c>
      <c r="M2" s="299"/>
      <c r="N2" s="99"/>
      <c r="O2" s="298"/>
      <c r="P2" s="299"/>
      <c r="Q2" s="99"/>
      <c r="S2" s="91" t="s">
        <v>330</v>
      </c>
      <c r="T2" s="160" t="s">
        <v>333</v>
      </c>
      <c r="U2" s="161" t="s">
        <v>61</v>
      </c>
    </row>
    <row r="3" spans="1:21" ht="12.75">
      <c r="A3" s="109" t="s">
        <v>112</v>
      </c>
      <c r="B3" s="110" t="s">
        <v>243</v>
      </c>
      <c r="C3" s="100"/>
      <c r="D3" s="109" t="s">
        <v>80</v>
      </c>
      <c r="E3" s="117" t="s">
        <v>81</v>
      </c>
      <c r="F3" s="109" t="s">
        <v>82</v>
      </c>
      <c r="G3" s="109" t="s">
        <v>64</v>
      </c>
      <c r="H3" s="100"/>
      <c r="I3" s="113" t="s">
        <v>112</v>
      </c>
      <c r="J3" s="118" t="s">
        <v>260</v>
      </c>
      <c r="K3" s="99"/>
      <c r="L3" s="113" t="s">
        <v>112</v>
      </c>
      <c r="M3" s="118" t="s">
        <v>260</v>
      </c>
      <c r="N3" s="99"/>
      <c r="O3" s="113" t="s">
        <v>112</v>
      </c>
      <c r="P3" s="118" t="s">
        <v>260</v>
      </c>
      <c r="Q3" s="99"/>
      <c r="S3" s="92" t="s">
        <v>331</v>
      </c>
      <c r="U3" s="162">
        <v>0.194</v>
      </c>
    </row>
    <row r="4" spans="1:21" ht="12.75">
      <c r="A4" s="95">
        <v>1</v>
      </c>
      <c r="B4" s="96" t="s">
        <v>241</v>
      </c>
      <c r="C4" s="101"/>
      <c r="D4" s="95">
        <v>1</v>
      </c>
      <c r="E4" s="111" t="s">
        <v>83</v>
      </c>
      <c r="F4" s="95" t="s">
        <v>84</v>
      </c>
      <c r="G4" s="95" t="s">
        <v>85</v>
      </c>
      <c r="H4" s="101"/>
      <c r="I4" s="114">
        <v>1</v>
      </c>
      <c r="J4" s="119" t="s">
        <v>250</v>
      </c>
      <c r="K4" s="99"/>
      <c r="L4" s="114">
        <v>1</v>
      </c>
      <c r="M4" s="119" t="s">
        <v>294</v>
      </c>
      <c r="N4" s="99"/>
      <c r="O4" s="114">
        <v>0</v>
      </c>
      <c r="P4" s="119" t="s">
        <v>293</v>
      </c>
      <c r="Q4" s="99"/>
      <c r="S4" s="93" t="s">
        <v>332</v>
      </c>
      <c r="U4" s="163">
        <v>0.301</v>
      </c>
    </row>
    <row r="5" spans="1:21" ht="25.5">
      <c r="A5" s="95">
        <v>2</v>
      </c>
      <c r="B5" s="96" t="s">
        <v>242</v>
      </c>
      <c r="C5" s="101"/>
      <c r="D5" s="95">
        <v>2</v>
      </c>
      <c r="E5" s="111" t="s">
        <v>86</v>
      </c>
      <c r="F5" s="95" t="s">
        <v>87</v>
      </c>
      <c r="G5" s="95" t="s">
        <v>88</v>
      </c>
      <c r="H5" s="101"/>
      <c r="I5" s="114">
        <v>2</v>
      </c>
      <c r="J5" s="119" t="s">
        <v>251</v>
      </c>
      <c r="K5" s="99"/>
      <c r="L5" s="114">
        <v>2</v>
      </c>
      <c r="M5" s="119" t="s">
        <v>295</v>
      </c>
      <c r="N5" s="99"/>
      <c r="O5" s="114">
        <v>1</v>
      </c>
      <c r="P5" s="119" t="s">
        <v>306</v>
      </c>
      <c r="Q5" s="99"/>
      <c r="S5" s="93">
        <v>1980</v>
      </c>
      <c r="T5" s="156">
        <v>2.3</v>
      </c>
      <c r="U5" s="163">
        <v>0.132</v>
      </c>
    </row>
    <row r="6" spans="1:21" ht="25.5">
      <c r="A6" s="95">
        <v>3</v>
      </c>
      <c r="B6" s="96" t="s">
        <v>293</v>
      </c>
      <c r="C6" s="101"/>
      <c r="D6" s="95">
        <v>3</v>
      </c>
      <c r="E6" s="111" t="s">
        <v>89</v>
      </c>
      <c r="F6" s="95" t="s">
        <v>90</v>
      </c>
      <c r="G6" s="95" t="s">
        <v>91</v>
      </c>
      <c r="H6" s="101"/>
      <c r="I6" s="114">
        <v>3</v>
      </c>
      <c r="J6" s="119" t="s">
        <v>246</v>
      </c>
      <c r="K6" s="99"/>
      <c r="L6" s="114">
        <v>3</v>
      </c>
      <c r="M6" s="119" t="s">
        <v>63</v>
      </c>
      <c r="N6" s="99"/>
      <c r="O6" s="114">
        <v>2</v>
      </c>
      <c r="P6" s="119" t="s">
        <v>307</v>
      </c>
      <c r="Q6" s="99"/>
      <c r="S6" s="93">
        <v>1981</v>
      </c>
      <c r="T6" s="94">
        <v>1.6</v>
      </c>
      <c r="U6" s="163">
        <v>0.07400000000000001</v>
      </c>
    </row>
    <row r="7" spans="1:21" ht="25.5">
      <c r="A7" s="102"/>
      <c r="B7" s="102"/>
      <c r="C7" s="101"/>
      <c r="D7" s="95">
        <v>4</v>
      </c>
      <c r="E7" s="111" t="s">
        <v>92</v>
      </c>
      <c r="F7" s="95" t="s">
        <v>93</v>
      </c>
      <c r="G7" s="95" t="s">
        <v>85</v>
      </c>
      <c r="H7" s="101"/>
      <c r="I7" s="114">
        <v>4</v>
      </c>
      <c r="J7" s="119" t="s">
        <v>252</v>
      </c>
      <c r="K7" s="99"/>
      <c r="L7" s="114">
        <v>4</v>
      </c>
      <c r="M7" s="119" t="s">
        <v>296</v>
      </c>
      <c r="N7" s="99"/>
      <c r="O7" s="114">
        <v>3</v>
      </c>
      <c r="P7" s="119" t="s">
        <v>308</v>
      </c>
      <c r="Q7" s="99"/>
      <c r="S7" s="93">
        <v>1982</v>
      </c>
      <c r="T7" s="94">
        <v>1.3</v>
      </c>
      <c r="U7" s="163">
        <v>0.038</v>
      </c>
    </row>
    <row r="8" spans="1:21" ht="38.25">
      <c r="A8" s="296" t="s">
        <v>73</v>
      </c>
      <c r="B8" s="297"/>
      <c r="D8" s="95">
        <v>5</v>
      </c>
      <c r="E8" s="111" t="s">
        <v>94</v>
      </c>
      <c r="F8" s="95" t="s">
        <v>95</v>
      </c>
      <c r="G8" s="95" t="s">
        <v>91</v>
      </c>
      <c r="I8" s="114">
        <v>5</v>
      </c>
      <c r="J8" s="119" t="s">
        <v>253</v>
      </c>
      <c r="K8" s="99"/>
      <c r="L8" s="114">
        <v>5</v>
      </c>
      <c r="M8" s="119" t="s">
        <v>297</v>
      </c>
      <c r="N8" s="99"/>
      <c r="O8" s="114">
        <v>4</v>
      </c>
      <c r="P8" s="119" t="s">
        <v>309</v>
      </c>
      <c r="Q8" s="99"/>
      <c r="S8" s="93">
        <v>1983</v>
      </c>
      <c r="T8" s="94">
        <v>1.6</v>
      </c>
      <c r="U8" s="163">
        <v>0.066</v>
      </c>
    </row>
    <row r="9" spans="1:21" ht="12.75">
      <c r="A9" s="298" t="s">
        <v>72</v>
      </c>
      <c r="B9" s="299"/>
      <c r="D9" s="95">
        <v>6</v>
      </c>
      <c r="E9" s="111" t="s">
        <v>96</v>
      </c>
      <c r="F9" s="95" t="s">
        <v>97</v>
      </c>
      <c r="G9" s="95" t="s">
        <v>91</v>
      </c>
      <c r="I9" s="115"/>
      <c r="J9" s="120"/>
      <c r="K9" s="99"/>
      <c r="L9" s="114">
        <v>6</v>
      </c>
      <c r="M9" s="119" t="s">
        <v>298</v>
      </c>
      <c r="N9" s="99"/>
      <c r="O9" s="114">
        <v>5</v>
      </c>
      <c r="P9" s="119" t="s">
        <v>340</v>
      </c>
      <c r="Q9" s="99"/>
      <c r="S9" s="93">
        <v>1984</v>
      </c>
      <c r="T9" s="94">
        <v>1.4</v>
      </c>
      <c r="U9" s="163">
        <v>0.049</v>
      </c>
    </row>
    <row r="10" spans="1:21" ht="25.5">
      <c r="A10" s="109" t="s">
        <v>112</v>
      </c>
      <c r="B10" s="110" t="s">
        <v>196</v>
      </c>
      <c r="C10" s="98"/>
      <c r="D10" s="95">
        <v>7</v>
      </c>
      <c r="E10" s="111" t="s">
        <v>98</v>
      </c>
      <c r="F10" s="95" t="s">
        <v>99</v>
      </c>
      <c r="G10" s="95" t="s">
        <v>100</v>
      </c>
      <c r="H10" s="98"/>
      <c r="I10" s="296" t="s">
        <v>76</v>
      </c>
      <c r="J10" s="297"/>
      <c r="K10" s="98"/>
      <c r="L10" s="114">
        <v>7</v>
      </c>
      <c r="M10" s="119" t="s">
        <v>315</v>
      </c>
      <c r="N10" s="99"/>
      <c r="O10" s="114">
        <v>6</v>
      </c>
      <c r="P10" s="119" t="s">
        <v>343</v>
      </c>
      <c r="Q10" s="99"/>
      <c r="S10" s="93">
        <v>1985</v>
      </c>
      <c r="T10" s="94">
        <v>1.9</v>
      </c>
      <c r="U10" s="163">
        <v>0.083</v>
      </c>
    </row>
    <row r="11" spans="1:21" ht="12.75">
      <c r="A11" s="95">
        <v>1</v>
      </c>
      <c r="B11" s="96" t="s">
        <v>0</v>
      </c>
      <c r="C11" s="99"/>
      <c r="D11" s="95">
        <v>8</v>
      </c>
      <c r="E11" s="111" t="s">
        <v>101</v>
      </c>
      <c r="F11" s="95" t="s">
        <v>102</v>
      </c>
      <c r="G11" s="95" t="s">
        <v>103</v>
      </c>
      <c r="H11" s="99"/>
      <c r="I11" s="298" t="s">
        <v>233</v>
      </c>
      <c r="J11" s="299"/>
      <c r="K11" s="99"/>
      <c r="L11" s="114">
        <v>8</v>
      </c>
      <c r="M11" s="119" t="s">
        <v>316</v>
      </c>
      <c r="N11" s="99"/>
      <c r="O11" s="114">
        <v>7</v>
      </c>
      <c r="P11" s="119" t="s">
        <v>344</v>
      </c>
      <c r="Q11" s="99"/>
      <c r="S11" s="93">
        <v>1986</v>
      </c>
      <c r="T11" s="94">
        <v>1.5</v>
      </c>
      <c r="U11" s="163">
        <v>0.071</v>
      </c>
    </row>
    <row r="12" spans="1:21" ht="12.75">
      <c r="A12" s="95">
        <v>2</v>
      </c>
      <c r="B12" s="96" t="s">
        <v>1</v>
      </c>
      <c r="C12" s="100"/>
      <c r="D12" s="95">
        <v>9</v>
      </c>
      <c r="E12" s="111" t="s">
        <v>104</v>
      </c>
      <c r="F12" s="95" t="s">
        <v>105</v>
      </c>
      <c r="G12" s="95" t="s">
        <v>103</v>
      </c>
      <c r="H12" s="100"/>
      <c r="I12" s="113" t="s">
        <v>112</v>
      </c>
      <c r="J12" s="118" t="s">
        <v>260</v>
      </c>
      <c r="K12" s="99"/>
      <c r="N12" s="99"/>
      <c r="O12" s="114">
        <v>8</v>
      </c>
      <c r="P12" s="119" t="s">
        <v>345</v>
      </c>
      <c r="Q12" s="99"/>
      <c r="S12" s="93">
        <v>1987</v>
      </c>
      <c r="T12" s="94">
        <v>1.8</v>
      </c>
      <c r="U12" s="163">
        <v>0.07400000000000001</v>
      </c>
    </row>
    <row r="13" spans="1:21" ht="12.75">
      <c r="A13" s="95">
        <v>3</v>
      </c>
      <c r="B13" s="96" t="s">
        <v>339</v>
      </c>
      <c r="C13" s="103"/>
      <c r="D13" s="95">
        <v>10</v>
      </c>
      <c r="E13" s="111" t="s">
        <v>106</v>
      </c>
      <c r="F13" s="95" t="s">
        <v>107</v>
      </c>
      <c r="G13" s="95" t="s">
        <v>85</v>
      </c>
      <c r="H13" s="103"/>
      <c r="I13" s="114">
        <v>1</v>
      </c>
      <c r="J13" s="119" t="s">
        <v>255</v>
      </c>
      <c r="K13" s="99"/>
      <c r="L13" s="115"/>
      <c r="M13" s="120"/>
      <c r="N13" s="99"/>
      <c r="O13" s="114">
        <v>9</v>
      </c>
      <c r="P13" s="119"/>
      <c r="Q13" s="99"/>
      <c r="S13" s="93">
        <v>1988</v>
      </c>
      <c r="T13" s="94">
        <v>1.7</v>
      </c>
      <c r="U13" s="163">
        <v>0.113</v>
      </c>
    </row>
    <row r="14" spans="1:21" ht="12.75">
      <c r="A14" s="95"/>
      <c r="B14" s="96"/>
      <c r="C14" s="103"/>
      <c r="D14" s="95">
        <v>11</v>
      </c>
      <c r="E14" s="111" t="s">
        <v>108</v>
      </c>
      <c r="F14" s="95" t="s">
        <v>109</v>
      </c>
      <c r="G14" s="95" t="s">
        <v>85</v>
      </c>
      <c r="H14" s="103"/>
      <c r="I14" s="114">
        <v>2</v>
      </c>
      <c r="J14" s="119" t="s">
        <v>256</v>
      </c>
      <c r="K14" s="99"/>
      <c r="L14" s="296" t="s">
        <v>231</v>
      </c>
      <c r="M14" s="297"/>
      <c r="N14" s="99"/>
      <c r="O14" s="115"/>
      <c r="P14" s="120"/>
      <c r="Q14" s="99"/>
      <c r="S14" s="93">
        <v>1989</v>
      </c>
      <c r="T14" s="94">
        <v>1.8</v>
      </c>
      <c r="U14" s="163">
        <v>0.122</v>
      </c>
    </row>
    <row r="15" spans="1:21" ht="25.5">
      <c r="A15" s="95"/>
      <c r="B15" s="96"/>
      <c r="C15" s="103"/>
      <c r="D15" s="95">
        <v>12</v>
      </c>
      <c r="E15" s="111" t="s">
        <v>110</v>
      </c>
      <c r="F15" s="95" t="s">
        <v>111</v>
      </c>
      <c r="G15" s="95" t="s">
        <v>91</v>
      </c>
      <c r="H15" s="103"/>
      <c r="I15" s="114">
        <v>3</v>
      </c>
      <c r="J15" s="119" t="s">
        <v>257</v>
      </c>
      <c r="K15" s="99"/>
      <c r="L15" s="298" t="s">
        <v>20</v>
      </c>
      <c r="M15" s="299"/>
      <c r="N15" s="99"/>
      <c r="S15" s="93">
        <v>1990</v>
      </c>
      <c r="T15" s="94">
        <v>2.1</v>
      </c>
      <c r="U15" s="163">
        <v>0.19899999999999998</v>
      </c>
    </row>
    <row r="16" spans="1:21" ht="12.75">
      <c r="A16" s="102"/>
      <c r="B16" s="102"/>
      <c r="C16" s="103"/>
      <c r="D16" s="95">
        <v>13</v>
      </c>
      <c r="E16" s="111" t="s">
        <v>112</v>
      </c>
      <c r="F16" s="95" t="s">
        <v>113</v>
      </c>
      <c r="G16" s="95" t="s">
        <v>88</v>
      </c>
      <c r="H16" s="103"/>
      <c r="I16" s="114">
        <v>4</v>
      </c>
      <c r="J16" s="119" t="s">
        <v>258</v>
      </c>
      <c r="K16" s="99"/>
      <c r="L16" s="113" t="s">
        <v>112</v>
      </c>
      <c r="M16" s="118" t="s">
        <v>260</v>
      </c>
      <c r="N16" s="99"/>
      <c r="S16" s="93">
        <v>1991</v>
      </c>
      <c r="T16" s="94">
        <v>1.7</v>
      </c>
      <c r="U16" s="163">
        <v>0.166</v>
      </c>
    </row>
    <row r="17" spans="1:21" ht="25.5">
      <c r="A17" s="296" t="s">
        <v>75</v>
      </c>
      <c r="B17" s="297"/>
      <c r="C17" s="103"/>
      <c r="D17" s="95">
        <v>14</v>
      </c>
      <c r="E17" s="111" t="s">
        <v>114</v>
      </c>
      <c r="F17" s="95" t="s">
        <v>115</v>
      </c>
      <c r="G17" s="95" t="s">
        <v>116</v>
      </c>
      <c r="H17" s="103"/>
      <c r="I17" s="115" t="s">
        <v>259</v>
      </c>
      <c r="J17" s="120"/>
      <c r="K17" s="99"/>
      <c r="L17" s="114">
        <v>1</v>
      </c>
      <c r="M17" s="119" t="s">
        <v>356</v>
      </c>
      <c r="N17" s="99"/>
      <c r="S17" s="93">
        <v>1992</v>
      </c>
      <c r="T17" s="94">
        <v>2.6</v>
      </c>
      <c r="U17" s="163">
        <v>0.239</v>
      </c>
    </row>
    <row r="18" spans="1:21" ht="12.75">
      <c r="A18" s="298" t="s">
        <v>74</v>
      </c>
      <c r="B18" s="299"/>
      <c r="C18" s="103"/>
      <c r="D18" s="95">
        <v>15</v>
      </c>
      <c r="E18" s="111" t="s">
        <v>117</v>
      </c>
      <c r="F18" s="95" t="s">
        <v>118</v>
      </c>
      <c r="G18" s="95" t="s">
        <v>116</v>
      </c>
      <c r="H18" s="103"/>
      <c r="I18" s="296" t="s">
        <v>76</v>
      </c>
      <c r="J18" s="297"/>
      <c r="K18" s="98"/>
      <c r="L18" s="114">
        <v>2</v>
      </c>
      <c r="M18" s="119" t="s">
        <v>299</v>
      </c>
      <c r="N18" s="99"/>
      <c r="S18" s="93">
        <v>1993</v>
      </c>
      <c r="T18" s="94">
        <v>2.4</v>
      </c>
      <c r="U18" s="163">
        <v>0.225</v>
      </c>
    </row>
    <row r="19" spans="1:21" ht="12.75">
      <c r="A19" s="109" t="s">
        <v>112</v>
      </c>
      <c r="B19" s="110" t="s">
        <v>197</v>
      </c>
      <c r="D19" s="95">
        <v>16</v>
      </c>
      <c r="E19" s="111" t="s">
        <v>119</v>
      </c>
      <c r="F19" s="95" t="s">
        <v>120</v>
      </c>
      <c r="G19" s="95" t="s">
        <v>116</v>
      </c>
      <c r="I19" s="298" t="s">
        <v>234</v>
      </c>
      <c r="J19" s="299"/>
      <c r="K19" s="99"/>
      <c r="L19" s="114">
        <v>3</v>
      </c>
      <c r="M19" s="119" t="s">
        <v>300</v>
      </c>
      <c r="N19" s="99"/>
      <c r="S19" s="93">
        <v>1994</v>
      </c>
      <c r="T19" s="94">
        <v>2</v>
      </c>
      <c r="U19" s="163">
        <v>0.225</v>
      </c>
    </row>
    <row r="20" spans="1:21" ht="12.75">
      <c r="A20" s="95">
        <v>1</v>
      </c>
      <c r="B20" s="96" t="s">
        <v>4</v>
      </c>
      <c r="D20" s="95">
        <v>17</v>
      </c>
      <c r="E20" s="111" t="s">
        <v>121</v>
      </c>
      <c r="F20" s="95" t="s">
        <v>122</v>
      </c>
      <c r="G20" s="95" t="s">
        <v>116</v>
      </c>
      <c r="I20" s="113" t="s">
        <v>112</v>
      </c>
      <c r="J20" s="118" t="s">
        <v>260</v>
      </c>
      <c r="K20" s="99"/>
      <c r="L20" s="114">
        <v>4</v>
      </c>
      <c r="M20" s="119" t="s">
        <v>301</v>
      </c>
      <c r="N20" s="99"/>
      <c r="S20" s="93">
        <v>1995</v>
      </c>
      <c r="T20" s="94">
        <v>3.1</v>
      </c>
      <c r="U20" s="163">
        <v>0.506</v>
      </c>
    </row>
    <row r="21" spans="1:21" ht="12.75">
      <c r="A21" s="95">
        <v>2</v>
      </c>
      <c r="B21" s="96" t="s">
        <v>3</v>
      </c>
      <c r="D21" s="95">
        <v>18</v>
      </c>
      <c r="E21" s="111" t="s">
        <v>123</v>
      </c>
      <c r="F21" s="95" t="s">
        <v>124</v>
      </c>
      <c r="G21" s="95" t="s">
        <v>85</v>
      </c>
      <c r="I21" s="114">
        <v>1</v>
      </c>
      <c r="J21" s="119" t="s">
        <v>255</v>
      </c>
      <c r="K21" s="99"/>
      <c r="L21" s="114">
        <v>5</v>
      </c>
      <c r="M21" s="119" t="s">
        <v>316</v>
      </c>
      <c r="N21" s="99"/>
      <c r="S21" s="93">
        <v>1996</v>
      </c>
      <c r="T21" s="94">
        <v>3.5</v>
      </c>
      <c r="U21" s="163">
        <v>0.5770000000000001</v>
      </c>
    </row>
    <row r="22" spans="1:21" ht="12.75">
      <c r="A22" s="95">
        <v>3</v>
      </c>
      <c r="B22" s="96" t="s">
        <v>355</v>
      </c>
      <c r="D22" s="95">
        <v>19</v>
      </c>
      <c r="E22" s="111" t="s">
        <v>125</v>
      </c>
      <c r="F22" s="95" t="s">
        <v>126</v>
      </c>
      <c r="G22" s="95" t="s">
        <v>85</v>
      </c>
      <c r="I22" s="114">
        <v>2</v>
      </c>
      <c r="J22" s="119" t="s">
        <v>261</v>
      </c>
      <c r="K22" s="99"/>
      <c r="L22" s="114"/>
      <c r="M22" s="119"/>
      <c r="N22" s="99"/>
      <c r="S22" s="93">
        <v>1997</v>
      </c>
      <c r="T22" s="94">
        <v>1.8</v>
      </c>
      <c r="U22" s="163">
        <v>0.49700000000000005</v>
      </c>
    </row>
    <row r="23" spans="1:21" ht="25.5">
      <c r="A23" s="95"/>
      <c r="B23" s="96"/>
      <c r="D23" s="95">
        <v>20</v>
      </c>
      <c r="E23" s="111" t="s">
        <v>127</v>
      </c>
      <c r="F23" s="95" t="s">
        <v>128</v>
      </c>
      <c r="G23" s="95" t="s">
        <v>100</v>
      </c>
      <c r="I23" s="114">
        <v>3</v>
      </c>
      <c r="J23" s="119" t="s">
        <v>257</v>
      </c>
      <c r="K23" s="99"/>
      <c r="L23" s="115"/>
      <c r="M23" s="120"/>
      <c r="N23" s="99"/>
      <c r="S23" s="93">
        <v>1998</v>
      </c>
      <c r="T23" s="94">
        <v>0.6</v>
      </c>
      <c r="U23" s="163">
        <v>0.299</v>
      </c>
    </row>
    <row r="24" spans="1:21" ht="12.75">
      <c r="A24" s="102"/>
      <c r="B24" s="102"/>
      <c r="D24" s="95">
        <v>21</v>
      </c>
      <c r="E24" s="111" t="s">
        <v>129</v>
      </c>
      <c r="F24" s="95" t="s">
        <v>130</v>
      </c>
      <c r="G24" s="95" t="s">
        <v>103</v>
      </c>
      <c r="I24" s="114">
        <v>4</v>
      </c>
      <c r="J24" s="119" t="s">
        <v>262</v>
      </c>
      <c r="K24" s="99"/>
      <c r="L24" s="105" t="s">
        <v>231</v>
      </c>
      <c r="M24" s="106"/>
      <c r="N24" s="99"/>
      <c r="S24" s="93">
        <v>1999</v>
      </c>
      <c r="T24" s="94">
        <v>0.2</v>
      </c>
      <c r="U24" s="163">
        <v>-0.114</v>
      </c>
    </row>
    <row r="25" spans="1:21" ht="12.75">
      <c r="A25" s="296" t="s">
        <v>76</v>
      </c>
      <c r="B25" s="297"/>
      <c r="D25" s="95">
        <v>22</v>
      </c>
      <c r="E25" s="111" t="s">
        <v>103</v>
      </c>
      <c r="F25" s="95" t="s">
        <v>131</v>
      </c>
      <c r="G25" s="95" t="s">
        <v>100</v>
      </c>
      <c r="I25" s="115"/>
      <c r="J25" s="120"/>
      <c r="K25" s="99"/>
      <c r="L25" s="107" t="s">
        <v>36</v>
      </c>
      <c r="M25" s="108"/>
      <c r="N25" s="99"/>
      <c r="S25" s="93">
        <v>2000</v>
      </c>
      <c r="T25" s="94">
        <v>0</v>
      </c>
      <c r="U25" s="163">
        <v>-0.209</v>
      </c>
    </row>
    <row r="26" spans="1:21" ht="12.75">
      <c r="A26" s="298" t="s">
        <v>18</v>
      </c>
      <c r="B26" s="299"/>
      <c r="D26" s="95">
        <v>23</v>
      </c>
      <c r="E26" s="111" t="s">
        <v>132</v>
      </c>
      <c r="F26" s="95" t="s">
        <v>133</v>
      </c>
      <c r="G26" s="95" t="s">
        <v>116</v>
      </c>
      <c r="I26" s="296" t="s">
        <v>76</v>
      </c>
      <c r="J26" s="297"/>
      <c r="K26" s="98"/>
      <c r="L26" s="113" t="s">
        <v>112</v>
      </c>
      <c r="M26" s="118" t="s">
        <v>260</v>
      </c>
      <c r="N26" s="99"/>
      <c r="S26" s="93">
        <v>2001</v>
      </c>
      <c r="T26" s="94">
        <v>0</v>
      </c>
      <c r="U26" s="163">
        <v>-0.257</v>
      </c>
    </row>
    <row r="27" spans="1:21" ht="12.75">
      <c r="A27" s="109" t="s">
        <v>112</v>
      </c>
      <c r="B27" s="110" t="s">
        <v>198</v>
      </c>
      <c r="D27" s="95">
        <v>24</v>
      </c>
      <c r="E27" s="111" t="s">
        <v>134</v>
      </c>
      <c r="F27" s="95" t="s">
        <v>135</v>
      </c>
      <c r="G27" s="95" t="s">
        <v>116</v>
      </c>
      <c r="I27" s="298" t="s">
        <v>235</v>
      </c>
      <c r="J27" s="299"/>
      <c r="K27" s="99"/>
      <c r="L27" s="114">
        <v>1</v>
      </c>
      <c r="M27" s="119" t="s">
        <v>254</v>
      </c>
      <c r="N27" s="99"/>
      <c r="S27" s="158"/>
      <c r="T27" s="159"/>
      <c r="U27" s="157"/>
    </row>
    <row r="28" spans="1:14" ht="12.75">
      <c r="A28" s="95">
        <v>1</v>
      </c>
      <c r="B28" s="97" t="s">
        <v>37</v>
      </c>
      <c r="D28" s="95">
        <v>25</v>
      </c>
      <c r="E28" s="111" t="s">
        <v>136</v>
      </c>
      <c r="F28" s="95" t="s">
        <v>137</v>
      </c>
      <c r="G28" s="95" t="s">
        <v>85</v>
      </c>
      <c r="I28" s="113" t="s">
        <v>112</v>
      </c>
      <c r="J28" s="118" t="s">
        <v>260</v>
      </c>
      <c r="K28" s="99"/>
      <c r="L28" s="114">
        <v>2</v>
      </c>
      <c r="M28" s="119" t="s">
        <v>303</v>
      </c>
      <c r="N28" s="99"/>
    </row>
    <row r="29" spans="1:13" ht="12.75">
      <c r="A29" s="95">
        <v>2</v>
      </c>
      <c r="B29" s="97" t="s">
        <v>77</v>
      </c>
      <c r="D29" s="95">
        <v>26</v>
      </c>
      <c r="E29" s="111" t="s">
        <v>138</v>
      </c>
      <c r="F29" s="95" t="s">
        <v>139</v>
      </c>
      <c r="G29" s="95" t="s">
        <v>116</v>
      </c>
      <c r="I29" s="114">
        <v>1</v>
      </c>
      <c r="J29" s="119" t="s">
        <v>255</v>
      </c>
      <c r="K29" s="99"/>
      <c r="L29" s="114">
        <v>3</v>
      </c>
      <c r="M29" s="119" t="s">
        <v>304</v>
      </c>
    </row>
    <row r="30" spans="1:13" ht="12.75">
      <c r="A30" s="95">
        <v>3</v>
      </c>
      <c r="B30" s="97" t="s">
        <v>62</v>
      </c>
      <c r="D30" s="95">
        <v>27</v>
      </c>
      <c r="E30" s="111" t="s">
        <v>140</v>
      </c>
      <c r="F30" s="95" t="s">
        <v>141</v>
      </c>
      <c r="G30" s="95" t="s">
        <v>116</v>
      </c>
      <c r="I30" s="114">
        <v>2</v>
      </c>
      <c r="J30" s="119" t="s">
        <v>263</v>
      </c>
      <c r="K30" s="99"/>
      <c r="L30" s="114">
        <v>4</v>
      </c>
      <c r="M30" s="119" t="s">
        <v>302</v>
      </c>
    </row>
    <row r="31" spans="1:13" ht="25.5">
      <c r="A31" s="95">
        <v>4</v>
      </c>
      <c r="B31" s="97" t="s">
        <v>78</v>
      </c>
      <c r="D31" s="95">
        <v>28</v>
      </c>
      <c r="E31" s="111" t="s">
        <v>100</v>
      </c>
      <c r="F31" s="95" t="s">
        <v>142</v>
      </c>
      <c r="G31" s="95" t="s">
        <v>116</v>
      </c>
      <c r="I31" s="114">
        <v>3</v>
      </c>
      <c r="J31" s="119" t="s">
        <v>264</v>
      </c>
      <c r="K31" s="99"/>
      <c r="L31" s="115"/>
      <c r="M31" s="120"/>
    </row>
    <row r="32" spans="1:11" ht="12.75">
      <c r="A32" s="95">
        <v>5</v>
      </c>
      <c r="B32" s="97" t="s">
        <v>38</v>
      </c>
      <c r="D32" s="95">
        <v>29</v>
      </c>
      <c r="E32" s="111" t="s">
        <v>143</v>
      </c>
      <c r="F32" s="95" t="s">
        <v>144</v>
      </c>
      <c r="G32" s="95" t="s">
        <v>91</v>
      </c>
      <c r="I32" s="114">
        <v>4</v>
      </c>
      <c r="J32" s="119" t="s">
        <v>265</v>
      </c>
      <c r="K32" s="99"/>
    </row>
    <row r="33" spans="1:11" ht="12.75">
      <c r="A33" s="95">
        <v>6</v>
      </c>
      <c r="B33" s="97" t="s">
        <v>79</v>
      </c>
      <c r="D33" s="95">
        <v>30</v>
      </c>
      <c r="E33" s="111" t="s">
        <v>145</v>
      </c>
      <c r="F33" s="95" t="s">
        <v>146</v>
      </c>
      <c r="G33" s="95" t="s">
        <v>100</v>
      </c>
      <c r="I33" s="115"/>
      <c r="J33" s="120"/>
      <c r="K33" s="102"/>
    </row>
    <row r="34" spans="1:11" ht="12.75">
      <c r="A34" s="296" t="s">
        <v>76</v>
      </c>
      <c r="B34" s="297"/>
      <c r="D34" s="95">
        <v>31</v>
      </c>
      <c r="E34" s="111" t="s">
        <v>147</v>
      </c>
      <c r="F34" s="95" t="s">
        <v>148</v>
      </c>
      <c r="G34" s="95" t="s">
        <v>103</v>
      </c>
      <c r="I34" s="296" t="s">
        <v>76</v>
      </c>
      <c r="J34" s="297"/>
      <c r="K34" s="98"/>
    </row>
    <row r="35" spans="1:13" ht="12.75">
      <c r="A35" s="298" t="s">
        <v>354</v>
      </c>
      <c r="B35" s="299"/>
      <c r="D35" s="95">
        <v>32</v>
      </c>
      <c r="E35" s="111" t="s">
        <v>149</v>
      </c>
      <c r="F35" s="95" t="s">
        <v>150</v>
      </c>
      <c r="G35" s="95" t="s">
        <v>91</v>
      </c>
      <c r="I35" s="298" t="s">
        <v>236</v>
      </c>
      <c r="J35" s="299"/>
      <c r="K35" s="99"/>
      <c r="M35" t="s">
        <v>346</v>
      </c>
    </row>
    <row r="36" spans="1:11" ht="12.75">
      <c r="A36" s="109" t="s">
        <v>112</v>
      </c>
      <c r="B36" s="110" t="s">
        <v>349</v>
      </c>
      <c r="D36" s="95">
        <v>33</v>
      </c>
      <c r="E36" s="111" t="s">
        <v>151</v>
      </c>
      <c r="F36" s="95" t="s">
        <v>152</v>
      </c>
      <c r="G36" s="95" t="s">
        <v>103</v>
      </c>
      <c r="I36" s="113" t="s">
        <v>112</v>
      </c>
      <c r="J36" s="118" t="s">
        <v>260</v>
      </c>
      <c r="K36" s="99"/>
    </row>
    <row r="37" spans="1:13" ht="12.75">
      <c r="A37">
        <v>1</v>
      </c>
      <c r="B37" t="s">
        <v>350</v>
      </c>
      <c r="D37" s="95">
        <v>34</v>
      </c>
      <c r="E37" s="111" t="s">
        <v>153</v>
      </c>
      <c r="F37" s="95" t="s">
        <v>154</v>
      </c>
      <c r="G37" s="95" t="s">
        <v>85</v>
      </c>
      <c r="I37" s="114">
        <v>1</v>
      </c>
      <c r="J37" s="119" t="s">
        <v>255</v>
      </c>
      <c r="K37" s="99"/>
      <c r="M37" t="s">
        <v>347</v>
      </c>
    </row>
    <row r="38" spans="1:11" ht="12.75">
      <c r="A38">
        <v>2</v>
      </c>
      <c r="B38" t="s">
        <v>352</v>
      </c>
      <c r="D38" s="95">
        <v>35</v>
      </c>
      <c r="E38" s="111" t="s">
        <v>155</v>
      </c>
      <c r="F38" s="95" t="s">
        <v>156</v>
      </c>
      <c r="G38" s="95" t="s">
        <v>116</v>
      </c>
      <c r="I38" s="114">
        <v>2</v>
      </c>
      <c r="J38" s="119" t="s">
        <v>266</v>
      </c>
      <c r="K38" s="99"/>
    </row>
    <row r="39" spans="1:13" ht="25.5">
      <c r="A39">
        <v>3</v>
      </c>
      <c r="B39" t="s">
        <v>353</v>
      </c>
      <c r="D39" s="95">
        <v>36</v>
      </c>
      <c r="E39" s="111" t="s">
        <v>157</v>
      </c>
      <c r="F39" s="95" t="s">
        <v>158</v>
      </c>
      <c r="G39" s="95" t="s">
        <v>116</v>
      </c>
      <c r="I39" s="114">
        <v>3</v>
      </c>
      <c r="J39" s="119" t="s">
        <v>264</v>
      </c>
      <c r="K39" s="99"/>
      <c r="M39" t="s">
        <v>348</v>
      </c>
    </row>
    <row r="40" spans="1:11" ht="12.75">
      <c r="A40">
        <v>4</v>
      </c>
      <c r="B40" t="s">
        <v>351</v>
      </c>
      <c r="D40" s="95">
        <v>37</v>
      </c>
      <c r="E40" s="111" t="s">
        <v>159</v>
      </c>
      <c r="F40" s="95" t="s">
        <v>160</v>
      </c>
      <c r="G40" s="95" t="s">
        <v>91</v>
      </c>
      <c r="I40" s="114">
        <v>4</v>
      </c>
      <c r="J40" s="119" t="s">
        <v>265</v>
      </c>
      <c r="K40" s="99"/>
    </row>
    <row r="41" spans="1:11" ht="12.75">
      <c r="A41">
        <v>5</v>
      </c>
      <c r="B41" t="s">
        <v>195</v>
      </c>
      <c r="D41" s="95">
        <v>38</v>
      </c>
      <c r="E41" s="111" t="s">
        <v>161</v>
      </c>
      <c r="F41" s="95" t="s">
        <v>162</v>
      </c>
      <c r="G41" s="95" t="s">
        <v>88</v>
      </c>
      <c r="I41" s="115"/>
      <c r="J41" s="120"/>
      <c r="K41" s="102"/>
    </row>
    <row r="42" spans="4:11" ht="12.75">
      <c r="D42" s="95">
        <v>39</v>
      </c>
      <c r="E42" s="111" t="s">
        <v>163</v>
      </c>
      <c r="F42" s="95" t="s">
        <v>164</v>
      </c>
      <c r="G42" s="95" t="s">
        <v>103</v>
      </c>
      <c r="I42" s="296" t="s">
        <v>76</v>
      </c>
      <c r="J42" s="297"/>
      <c r="K42" s="98"/>
    </row>
    <row r="43" spans="4:11" ht="12.75">
      <c r="D43" s="95">
        <v>40</v>
      </c>
      <c r="E43" s="111" t="s">
        <v>165</v>
      </c>
      <c r="F43" s="95" t="s">
        <v>166</v>
      </c>
      <c r="G43" s="95" t="s">
        <v>100</v>
      </c>
      <c r="I43" s="298" t="s">
        <v>237</v>
      </c>
      <c r="J43" s="299"/>
      <c r="K43" s="99"/>
    </row>
    <row r="44" spans="4:11" ht="12.75">
      <c r="D44" s="95">
        <v>41</v>
      </c>
      <c r="E44" s="111" t="s">
        <v>167</v>
      </c>
      <c r="F44" s="95" t="s">
        <v>168</v>
      </c>
      <c r="G44" s="95" t="s">
        <v>85</v>
      </c>
      <c r="I44" s="113" t="s">
        <v>112</v>
      </c>
      <c r="J44" s="118" t="s">
        <v>260</v>
      </c>
      <c r="K44" s="99"/>
    </row>
    <row r="45" spans="4:11" ht="12.75">
      <c r="D45" s="95">
        <v>42</v>
      </c>
      <c r="E45" s="111" t="s">
        <v>169</v>
      </c>
      <c r="F45" s="95" t="s">
        <v>170</v>
      </c>
      <c r="G45" s="95" t="s">
        <v>116</v>
      </c>
      <c r="I45" s="114">
        <v>1</v>
      </c>
      <c r="J45" s="119" t="s">
        <v>255</v>
      </c>
      <c r="K45" s="99"/>
    </row>
    <row r="46" spans="4:11" ht="12.75">
      <c r="D46" s="95">
        <v>43</v>
      </c>
      <c r="E46" s="111" t="s">
        <v>171</v>
      </c>
      <c r="F46" s="95" t="s">
        <v>172</v>
      </c>
      <c r="G46" s="95" t="s">
        <v>85</v>
      </c>
      <c r="I46" s="114">
        <v>2</v>
      </c>
      <c r="J46" s="119" t="s">
        <v>267</v>
      </c>
      <c r="K46" s="99"/>
    </row>
    <row r="47" spans="4:11" ht="25.5">
      <c r="D47" s="95">
        <v>44</v>
      </c>
      <c r="E47" s="111" t="s">
        <v>173</v>
      </c>
      <c r="F47" s="95" t="s">
        <v>174</v>
      </c>
      <c r="G47" s="95" t="s">
        <v>91</v>
      </c>
      <c r="I47" s="114">
        <v>3</v>
      </c>
      <c r="J47" s="119" t="s">
        <v>264</v>
      </c>
      <c r="K47" s="99"/>
    </row>
    <row r="48" spans="4:11" ht="12.75">
      <c r="D48" s="95">
        <v>45</v>
      </c>
      <c r="E48" s="111" t="s">
        <v>175</v>
      </c>
      <c r="F48" s="95" t="s">
        <v>176</v>
      </c>
      <c r="G48" s="95" t="s">
        <v>91</v>
      </c>
      <c r="I48" s="114">
        <v>4</v>
      </c>
      <c r="J48" s="119" t="s">
        <v>265</v>
      </c>
      <c r="K48" s="99"/>
    </row>
    <row r="49" spans="4:11" ht="12.75">
      <c r="D49" s="95">
        <v>46</v>
      </c>
      <c r="E49" s="111" t="s">
        <v>177</v>
      </c>
      <c r="F49" s="95" t="s">
        <v>178</v>
      </c>
      <c r="G49" s="95" t="s">
        <v>100</v>
      </c>
      <c r="K49" s="99"/>
    </row>
    <row r="50" spans="4:11" ht="12.75">
      <c r="D50" s="95">
        <v>47</v>
      </c>
      <c r="E50" s="111" t="s">
        <v>179</v>
      </c>
      <c r="F50" s="95" t="s">
        <v>180</v>
      </c>
      <c r="G50" s="95" t="s">
        <v>103</v>
      </c>
      <c r="I50" s="296" t="s">
        <v>76</v>
      </c>
      <c r="J50" s="297"/>
      <c r="K50" s="99"/>
    </row>
    <row r="51" spans="4:11" ht="12.75">
      <c r="D51" s="95">
        <v>48</v>
      </c>
      <c r="E51" s="111" t="s">
        <v>181</v>
      </c>
      <c r="F51" s="95" t="s">
        <v>182</v>
      </c>
      <c r="G51" s="95" t="s">
        <v>88</v>
      </c>
      <c r="I51" s="298" t="s">
        <v>238</v>
      </c>
      <c r="J51" s="299"/>
      <c r="K51" s="99"/>
    </row>
    <row r="52" spans="4:11" ht="12.75">
      <c r="D52" s="95">
        <v>49</v>
      </c>
      <c r="E52" s="111" t="s">
        <v>183</v>
      </c>
      <c r="F52" s="95" t="s">
        <v>184</v>
      </c>
      <c r="G52" s="95" t="s">
        <v>103</v>
      </c>
      <c r="I52" s="113" t="s">
        <v>112</v>
      </c>
      <c r="J52" s="118" t="s">
        <v>260</v>
      </c>
      <c r="K52" s="99"/>
    </row>
    <row r="53" spans="4:11" ht="12.75">
      <c r="D53" s="95">
        <v>50</v>
      </c>
      <c r="E53" s="111" t="s">
        <v>185</v>
      </c>
      <c r="F53" s="95" t="s">
        <v>186</v>
      </c>
      <c r="G53" s="95" t="s">
        <v>116</v>
      </c>
      <c r="I53" s="114">
        <v>1</v>
      </c>
      <c r="J53" s="121" t="s">
        <v>269</v>
      </c>
      <c r="K53" s="99"/>
    </row>
    <row r="54" spans="4:11" ht="38.25">
      <c r="D54" s="95">
        <v>51</v>
      </c>
      <c r="E54" s="111" t="s">
        <v>187</v>
      </c>
      <c r="F54" s="95" t="s">
        <v>188</v>
      </c>
      <c r="G54" s="95" t="s">
        <v>116</v>
      </c>
      <c r="I54" s="114">
        <v>2</v>
      </c>
      <c r="J54" s="121" t="s">
        <v>247</v>
      </c>
      <c r="K54" s="99"/>
    </row>
    <row r="55" spans="4:11" ht="25.5">
      <c r="D55" s="95">
        <v>52</v>
      </c>
      <c r="E55" s="111" t="s">
        <v>189</v>
      </c>
      <c r="F55" s="95" t="s">
        <v>190</v>
      </c>
      <c r="G55" s="95" t="s">
        <v>85</v>
      </c>
      <c r="I55" s="114">
        <v>3</v>
      </c>
      <c r="J55" s="121" t="s">
        <v>268</v>
      </c>
      <c r="K55" s="99"/>
    </row>
    <row r="56" spans="4:11" ht="12.75">
      <c r="D56" s="95">
        <v>53</v>
      </c>
      <c r="E56" s="111" t="s">
        <v>191</v>
      </c>
      <c r="F56" s="95" t="s">
        <v>192</v>
      </c>
      <c r="G56" s="95" t="s">
        <v>85</v>
      </c>
      <c r="I56" s="115"/>
      <c r="J56" s="120"/>
      <c r="K56" s="102"/>
    </row>
    <row r="57" spans="4:11" ht="12.75">
      <c r="D57" s="95">
        <v>54</v>
      </c>
      <c r="E57" s="111" t="s">
        <v>193</v>
      </c>
      <c r="F57" s="95" t="s">
        <v>194</v>
      </c>
      <c r="G57" s="95"/>
      <c r="I57" s="296" t="s">
        <v>76</v>
      </c>
      <c r="J57" s="297"/>
      <c r="K57" s="98"/>
    </row>
    <row r="58" spans="4:11" ht="12.75">
      <c r="D58" s="95">
        <v>55</v>
      </c>
      <c r="E58" s="111" t="s">
        <v>195</v>
      </c>
      <c r="F58" s="95" t="s">
        <v>195</v>
      </c>
      <c r="G58" s="95"/>
      <c r="I58" s="298" t="s">
        <v>270</v>
      </c>
      <c r="J58" s="299"/>
      <c r="K58" s="99"/>
    </row>
    <row r="59" spans="4:11" ht="12.75">
      <c r="D59" s="102"/>
      <c r="E59" s="112"/>
      <c r="F59" s="102"/>
      <c r="I59" s="113" t="s">
        <v>112</v>
      </c>
      <c r="J59" s="118" t="s">
        <v>260</v>
      </c>
      <c r="K59" s="99"/>
    </row>
    <row r="60" spans="4:11" ht="12.75">
      <c r="D60" s="296" t="s">
        <v>76</v>
      </c>
      <c r="E60" s="300"/>
      <c r="F60" s="297"/>
      <c r="I60" s="114">
        <v>1</v>
      </c>
      <c r="J60" s="121" t="s">
        <v>271</v>
      </c>
      <c r="K60" s="99"/>
    </row>
    <row r="61" spans="4:11" ht="25.5">
      <c r="D61" s="298" t="s">
        <v>64</v>
      </c>
      <c r="E61" s="301"/>
      <c r="F61" s="299"/>
      <c r="I61" s="114">
        <v>2</v>
      </c>
      <c r="J61" s="121" t="s">
        <v>245</v>
      </c>
      <c r="K61" s="99"/>
    </row>
    <row r="62" spans="4:11" ht="12.75">
      <c r="D62" s="109" t="s">
        <v>216</v>
      </c>
      <c r="E62" s="117" t="s">
        <v>217</v>
      </c>
      <c r="F62" s="109" t="s">
        <v>218</v>
      </c>
      <c r="I62" s="114">
        <v>3</v>
      </c>
      <c r="J62" s="121" t="s">
        <v>272</v>
      </c>
      <c r="K62" s="99"/>
    </row>
    <row r="63" spans="4:11" ht="12.75">
      <c r="D63" s="95">
        <v>1</v>
      </c>
      <c r="E63" s="111" t="s">
        <v>100</v>
      </c>
      <c r="F63" s="95" t="s">
        <v>219</v>
      </c>
      <c r="I63" s="115"/>
      <c r="J63" s="120"/>
      <c r="K63" s="99"/>
    </row>
    <row r="64" spans="4:11" ht="12.75">
      <c r="D64" s="95">
        <v>2</v>
      </c>
      <c r="E64" s="111" t="s">
        <v>88</v>
      </c>
      <c r="F64" s="95" t="s">
        <v>220</v>
      </c>
      <c r="I64" s="296" t="s">
        <v>76</v>
      </c>
      <c r="J64" s="297"/>
      <c r="K64" s="99"/>
    </row>
    <row r="65" spans="4:11" ht="12.75">
      <c r="D65" s="95">
        <v>3</v>
      </c>
      <c r="E65" s="111" t="s">
        <v>103</v>
      </c>
      <c r="F65" s="95" t="s">
        <v>221</v>
      </c>
      <c r="I65" s="298" t="s">
        <v>239</v>
      </c>
      <c r="J65" s="299"/>
      <c r="K65" s="99"/>
    </row>
    <row r="66" spans="4:11" ht="12.75">
      <c r="D66" s="95">
        <v>4</v>
      </c>
      <c r="E66" s="111" t="s">
        <v>85</v>
      </c>
      <c r="F66" s="95" t="s">
        <v>222</v>
      </c>
      <c r="I66" s="113" t="s">
        <v>112</v>
      </c>
      <c r="J66" s="118" t="s">
        <v>260</v>
      </c>
      <c r="K66" s="99"/>
    </row>
    <row r="67" spans="4:11" ht="12.75">
      <c r="D67" s="95">
        <v>5</v>
      </c>
      <c r="E67" s="111" t="s">
        <v>91</v>
      </c>
      <c r="F67" s="95" t="s">
        <v>223</v>
      </c>
      <c r="I67" s="114">
        <v>1</v>
      </c>
      <c r="J67" s="121" t="s">
        <v>273</v>
      </c>
      <c r="K67" s="99"/>
    </row>
    <row r="68" spans="4:11" ht="25.5">
      <c r="D68" s="95">
        <v>6</v>
      </c>
      <c r="E68" s="111" t="s">
        <v>116</v>
      </c>
      <c r="F68" s="95" t="s">
        <v>224</v>
      </c>
      <c r="I68" s="114">
        <v>2</v>
      </c>
      <c r="J68" s="121" t="s">
        <v>248</v>
      </c>
      <c r="K68" s="99"/>
    </row>
    <row r="69" spans="4:11" ht="25.5">
      <c r="D69" s="95"/>
      <c r="E69" s="111"/>
      <c r="F69" s="95"/>
      <c r="I69" s="114">
        <v>3</v>
      </c>
      <c r="J69" s="121" t="s">
        <v>274</v>
      </c>
      <c r="K69" s="99"/>
    </row>
    <row r="70" spans="4:11" ht="12.75">
      <c r="D70" s="102"/>
      <c r="E70" s="112"/>
      <c r="F70" s="102"/>
      <c r="I70" s="115"/>
      <c r="J70" s="120"/>
      <c r="K70" s="99"/>
    </row>
    <row r="71" spans="4:11" ht="12.75">
      <c r="D71" s="296" t="s">
        <v>76</v>
      </c>
      <c r="E71" s="300"/>
      <c r="F71" s="297"/>
      <c r="I71" s="296" t="s">
        <v>76</v>
      </c>
      <c r="J71" s="297"/>
      <c r="K71" s="99"/>
    </row>
    <row r="72" spans="4:11" ht="12.75">
      <c r="D72" s="298" t="s">
        <v>52</v>
      </c>
      <c r="E72" s="301"/>
      <c r="F72" s="299"/>
      <c r="I72" s="298" t="s">
        <v>290</v>
      </c>
      <c r="J72" s="299"/>
      <c r="K72" s="99"/>
    </row>
    <row r="73" spans="4:11" ht="25.5">
      <c r="D73" s="109" t="s">
        <v>199</v>
      </c>
      <c r="E73" s="117" t="s">
        <v>200</v>
      </c>
      <c r="F73" s="109" t="s">
        <v>201</v>
      </c>
      <c r="I73" s="113" t="s">
        <v>112</v>
      </c>
      <c r="J73" s="118" t="s">
        <v>260</v>
      </c>
      <c r="K73" s="99"/>
    </row>
    <row r="74" spans="4:11" ht="25.5">
      <c r="D74" s="95">
        <v>1</v>
      </c>
      <c r="E74" s="111" t="s">
        <v>202</v>
      </c>
      <c r="F74" s="95">
        <v>1</v>
      </c>
      <c r="I74" s="114">
        <v>1</v>
      </c>
      <c r="J74" s="121" t="s">
        <v>310</v>
      </c>
      <c r="K74" s="99"/>
    </row>
    <row r="75" spans="4:11" ht="12.75">
      <c r="D75" s="95">
        <v>2</v>
      </c>
      <c r="E75" s="111" t="s">
        <v>203</v>
      </c>
      <c r="F75" s="95">
        <v>1</v>
      </c>
      <c r="I75" s="114">
        <v>2</v>
      </c>
      <c r="J75" s="121" t="s">
        <v>291</v>
      </c>
      <c r="K75" s="99"/>
    </row>
    <row r="76" spans="4:11" ht="12.75">
      <c r="D76" s="95">
        <v>3</v>
      </c>
      <c r="E76" s="111" t="s">
        <v>204</v>
      </c>
      <c r="F76" s="95">
        <v>1</v>
      </c>
      <c r="I76" s="114">
        <v>3</v>
      </c>
      <c r="J76" s="121" t="s">
        <v>292</v>
      </c>
      <c r="K76" s="99"/>
    </row>
    <row r="77" spans="4:11" ht="12.75">
      <c r="D77" s="95">
        <v>4</v>
      </c>
      <c r="E77" s="111" t="s">
        <v>205</v>
      </c>
      <c r="F77" s="95">
        <v>1</v>
      </c>
      <c r="I77" s="115"/>
      <c r="J77" s="120"/>
      <c r="K77" s="99"/>
    </row>
    <row r="78" spans="4:11" ht="12.75">
      <c r="D78" s="95">
        <v>5</v>
      </c>
      <c r="E78" s="111" t="s">
        <v>206</v>
      </c>
      <c r="F78" s="95">
        <v>1</v>
      </c>
      <c r="I78" s="296" t="s">
        <v>76</v>
      </c>
      <c r="J78" s="297"/>
      <c r="K78" s="99"/>
    </row>
    <row r="79" spans="4:11" ht="38.25">
      <c r="D79" s="95">
        <v>6</v>
      </c>
      <c r="E79" s="111" t="s">
        <v>207</v>
      </c>
      <c r="F79" s="95">
        <v>1</v>
      </c>
      <c r="I79" s="298" t="s">
        <v>240</v>
      </c>
      <c r="J79" s="299"/>
      <c r="K79" s="99"/>
    </row>
    <row r="80" spans="4:11" ht="12.75">
      <c r="D80" s="95">
        <v>7</v>
      </c>
      <c r="E80" s="111" t="s">
        <v>60</v>
      </c>
      <c r="F80" s="95">
        <v>2</v>
      </c>
      <c r="I80" s="113" t="s">
        <v>112</v>
      </c>
      <c r="J80" s="118" t="s">
        <v>260</v>
      </c>
      <c r="K80" s="99"/>
    </row>
    <row r="81" spans="4:11" ht="12.75">
      <c r="D81" s="95">
        <v>8</v>
      </c>
      <c r="E81" s="111" t="s">
        <v>208</v>
      </c>
      <c r="F81" s="95">
        <v>2</v>
      </c>
      <c r="I81" s="114">
        <v>1</v>
      </c>
      <c r="J81" s="121" t="s">
        <v>275</v>
      </c>
      <c r="K81" s="99"/>
    </row>
    <row r="82" spans="4:11" ht="12.75">
      <c r="D82" s="95">
        <v>9</v>
      </c>
      <c r="E82" s="111" t="s">
        <v>209</v>
      </c>
      <c r="F82" s="95">
        <v>2</v>
      </c>
      <c r="I82" s="114">
        <v>2</v>
      </c>
      <c r="J82" s="121" t="s">
        <v>276</v>
      </c>
      <c r="K82" s="99"/>
    </row>
    <row r="83" spans="4:11" ht="25.5">
      <c r="D83" s="95">
        <v>10</v>
      </c>
      <c r="E83" s="111" t="s">
        <v>210</v>
      </c>
      <c r="F83" s="95">
        <v>3</v>
      </c>
      <c r="I83" s="114">
        <v>3</v>
      </c>
      <c r="J83" s="121" t="s">
        <v>277</v>
      </c>
      <c r="K83" s="99"/>
    </row>
    <row r="84" spans="4:11" ht="12.75">
      <c r="D84" s="95">
        <v>11</v>
      </c>
      <c r="E84" s="111" t="s">
        <v>211</v>
      </c>
      <c r="F84" s="95">
        <v>3</v>
      </c>
      <c r="I84" s="114">
        <v>4</v>
      </c>
      <c r="J84" s="121" t="s">
        <v>278</v>
      </c>
      <c r="K84" s="99"/>
    </row>
    <row r="85" spans="4:11" ht="38.25">
      <c r="D85" s="95">
        <v>12</v>
      </c>
      <c r="E85" s="111" t="s">
        <v>58</v>
      </c>
      <c r="F85" s="95">
        <v>3</v>
      </c>
      <c r="I85" s="114">
        <v>5</v>
      </c>
      <c r="J85" s="121" t="s">
        <v>279</v>
      </c>
      <c r="K85" s="99"/>
    </row>
    <row r="86" spans="4:11" ht="25.5">
      <c r="D86" s="95">
        <v>13</v>
      </c>
      <c r="E86" s="111" t="s">
        <v>55</v>
      </c>
      <c r="F86" s="95">
        <v>3</v>
      </c>
      <c r="I86" s="114">
        <v>6</v>
      </c>
      <c r="J86" s="121" t="s">
        <v>280</v>
      </c>
      <c r="K86" s="99"/>
    </row>
    <row r="87" spans="4:11" ht="12.75">
      <c r="D87" s="95">
        <v>14</v>
      </c>
      <c r="E87" s="111" t="s">
        <v>212</v>
      </c>
      <c r="F87" s="95">
        <v>3</v>
      </c>
      <c r="I87" s="296" t="s">
        <v>76</v>
      </c>
      <c r="J87" s="297"/>
      <c r="K87" s="99"/>
    </row>
    <row r="88" spans="4:11" ht="25.5">
      <c r="D88" s="95">
        <v>15</v>
      </c>
      <c r="E88" s="111" t="s">
        <v>213</v>
      </c>
      <c r="F88" s="95">
        <v>3</v>
      </c>
      <c r="I88" s="298" t="s">
        <v>281</v>
      </c>
      <c r="J88" s="299"/>
      <c r="K88" s="99"/>
    </row>
    <row r="89" spans="4:12" ht="12.75">
      <c r="D89" s="95">
        <v>16</v>
      </c>
      <c r="E89" s="111" t="s">
        <v>214</v>
      </c>
      <c r="F89" s="95">
        <v>3</v>
      </c>
      <c r="I89" s="113" t="s">
        <v>112</v>
      </c>
      <c r="J89" s="118" t="s">
        <v>260</v>
      </c>
      <c r="K89" s="99"/>
      <c r="L89" s="94"/>
    </row>
    <row r="90" spans="4:11" ht="12.75">
      <c r="D90" s="95">
        <v>17</v>
      </c>
      <c r="E90" s="111" t="s">
        <v>215</v>
      </c>
      <c r="F90" s="95">
        <v>3</v>
      </c>
      <c r="I90" s="116">
        <v>1</v>
      </c>
      <c r="J90" s="121" t="s">
        <v>282</v>
      </c>
      <c r="K90" s="99"/>
    </row>
    <row r="91" spans="4:11" ht="51">
      <c r="D91" s="95">
        <v>18</v>
      </c>
      <c r="E91" s="111" t="s">
        <v>195</v>
      </c>
      <c r="F91" s="95">
        <v>3</v>
      </c>
      <c r="I91" s="116">
        <v>2</v>
      </c>
      <c r="J91" s="121" t="s">
        <v>283</v>
      </c>
      <c r="K91" s="99"/>
    </row>
    <row r="92" spans="4:11" ht="12.75">
      <c r="D92" s="102"/>
      <c r="E92" s="112"/>
      <c r="F92" s="102"/>
      <c r="I92" s="116">
        <v>3</v>
      </c>
      <c r="J92" s="121" t="s">
        <v>249</v>
      </c>
      <c r="K92" s="99"/>
    </row>
    <row r="93" spans="4:11" ht="25.5">
      <c r="D93" s="296" t="s">
        <v>76</v>
      </c>
      <c r="E93" s="297"/>
      <c r="I93" s="116">
        <v>4</v>
      </c>
      <c r="J93" s="121" t="s">
        <v>284</v>
      </c>
      <c r="K93" s="99"/>
    </row>
    <row r="94" spans="4:11" ht="12.75">
      <c r="D94" s="298" t="s">
        <v>225</v>
      </c>
      <c r="E94" s="299"/>
      <c r="I94" s="116">
        <v>5</v>
      </c>
      <c r="J94" s="121" t="s">
        <v>285</v>
      </c>
      <c r="K94" s="99"/>
    </row>
    <row r="95" spans="4:11" ht="12.75">
      <c r="D95" s="109" t="s">
        <v>226</v>
      </c>
      <c r="E95" s="117" t="s">
        <v>227</v>
      </c>
      <c r="I95" s="296" t="s">
        <v>76</v>
      </c>
      <c r="J95" s="297"/>
      <c r="K95" s="99"/>
    </row>
    <row r="96" spans="4:11" ht="25.5">
      <c r="D96" s="95">
        <v>1</v>
      </c>
      <c r="E96" s="111" t="s">
        <v>228</v>
      </c>
      <c r="I96" s="298" t="s">
        <v>286</v>
      </c>
      <c r="J96" s="299"/>
      <c r="K96" s="99"/>
    </row>
    <row r="97" spans="4:11" ht="25.5">
      <c r="D97" s="95">
        <v>2</v>
      </c>
      <c r="E97" s="111" t="s">
        <v>229</v>
      </c>
      <c r="I97" s="113" t="s">
        <v>112</v>
      </c>
      <c r="J97" s="118" t="s">
        <v>260</v>
      </c>
      <c r="K97" s="99"/>
    </row>
    <row r="98" spans="4:11" ht="12.75">
      <c r="D98" s="95">
        <v>3</v>
      </c>
      <c r="E98" s="111" t="s">
        <v>230</v>
      </c>
      <c r="I98" s="116">
        <v>1</v>
      </c>
      <c r="J98" s="121" t="s">
        <v>287</v>
      </c>
      <c r="K98" s="99"/>
    </row>
    <row r="99" spans="9:11" ht="12.75">
      <c r="I99" s="116">
        <v>2</v>
      </c>
      <c r="J99" s="121" t="s">
        <v>289</v>
      </c>
      <c r="K99" s="99"/>
    </row>
    <row r="100" spans="9:11" ht="12.75">
      <c r="I100" s="116">
        <v>3</v>
      </c>
      <c r="J100" s="121" t="s">
        <v>288</v>
      </c>
      <c r="K100" s="99"/>
    </row>
  </sheetData>
  <sheetProtection/>
  <mergeCells count="50">
    <mergeCell ref="L14:M14"/>
    <mergeCell ref="L15:M15"/>
    <mergeCell ref="I78:J78"/>
    <mergeCell ref="I79:J79"/>
    <mergeCell ref="I87:J87"/>
    <mergeCell ref="I88:J88"/>
    <mergeCell ref="O1:P1"/>
    <mergeCell ref="O2:P2"/>
    <mergeCell ref="I72:J72"/>
    <mergeCell ref="I71:J71"/>
    <mergeCell ref="L1:M1"/>
    <mergeCell ref="L2:M2"/>
    <mergeCell ref="I50:J50"/>
    <mergeCell ref="I51:J51"/>
    <mergeCell ref="I57:J57"/>
    <mergeCell ref="I58:J58"/>
    <mergeCell ref="I64:J64"/>
    <mergeCell ref="I65:J65"/>
    <mergeCell ref="I26:J26"/>
    <mergeCell ref="I27:J27"/>
    <mergeCell ref="I34:J34"/>
    <mergeCell ref="I35:J35"/>
    <mergeCell ref="I42:J42"/>
    <mergeCell ref="I43:J43"/>
    <mergeCell ref="D93:E93"/>
    <mergeCell ref="D94:E94"/>
    <mergeCell ref="I95:J95"/>
    <mergeCell ref="I96:J96"/>
    <mergeCell ref="I1:J1"/>
    <mergeCell ref="I2:J2"/>
    <mergeCell ref="I10:J10"/>
    <mergeCell ref="I11:J11"/>
    <mergeCell ref="I18:J18"/>
    <mergeCell ref="I19:J19"/>
    <mergeCell ref="A1:B1"/>
    <mergeCell ref="A2:B2"/>
    <mergeCell ref="D71:F71"/>
    <mergeCell ref="D72:F72"/>
    <mergeCell ref="D60:F60"/>
    <mergeCell ref="D61:F61"/>
    <mergeCell ref="A34:B34"/>
    <mergeCell ref="A35:B35"/>
    <mergeCell ref="A25:B25"/>
    <mergeCell ref="A26:B26"/>
    <mergeCell ref="D1:G1"/>
    <mergeCell ref="D2:G2"/>
    <mergeCell ref="A8:B8"/>
    <mergeCell ref="A9:B9"/>
    <mergeCell ref="A17:B17"/>
    <mergeCell ref="A18:B18"/>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19"/>
  <dimension ref="B1:N14"/>
  <sheetViews>
    <sheetView showGridLines="0" zoomScalePageLayoutView="0" workbookViewId="0" topLeftCell="A1">
      <selection activeCell="A3" sqref="A3"/>
    </sheetView>
  </sheetViews>
  <sheetFormatPr defaultColWidth="9.140625" defaultRowHeight="12.75"/>
  <cols>
    <col min="1" max="1" width="1.7109375" style="0" customWidth="1"/>
    <col min="2" max="2" width="23.57421875" style="0" customWidth="1"/>
    <col min="3" max="3" width="18.28125" style="0" customWidth="1"/>
    <col min="4" max="4" width="13.8515625" style="0" customWidth="1"/>
    <col min="5" max="5" width="12.57421875" style="0" customWidth="1"/>
    <col min="6" max="6" width="16.57421875" style="0" customWidth="1"/>
    <col min="7" max="7" width="13.8515625" style="0" customWidth="1"/>
    <col min="8" max="8" width="85.57421875" style="0" customWidth="1"/>
    <col min="10" max="11" width="13.00390625" style="0" customWidth="1"/>
    <col min="12" max="12" width="26.7109375" style="0" bestFit="1" customWidth="1"/>
  </cols>
  <sheetData>
    <row r="1" spans="2:7" ht="12.75">
      <c r="B1" s="18" t="s">
        <v>425</v>
      </c>
      <c r="G1" s="226" t="s">
        <v>426</v>
      </c>
    </row>
    <row r="2" ht="12.75">
      <c r="G2" s="227"/>
    </row>
    <row r="3" spans="2:14" s="228" customFormat="1" ht="27.75" customHeight="1">
      <c r="B3" s="228" t="s">
        <v>427</v>
      </c>
      <c r="C3" s="306">
        <v>4</v>
      </c>
      <c r="D3" s="307"/>
      <c r="E3" s="308"/>
      <c r="G3"/>
      <c r="I3" s="228" t="s">
        <v>428</v>
      </c>
      <c r="J3" s="228" t="s">
        <v>429</v>
      </c>
      <c r="K3" s="228" t="s">
        <v>429</v>
      </c>
      <c r="L3" s="229" t="s">
        <v>430</v>
      </c>
      <c r="M3" s="230" t="s">
        <v>431</v>
      </c>
      <c r="N3" s="230"/>
    </row>
    <row r="4" spans="9:14" s="228" customFormat="1" ht="12.75">
      <c r="I4" s="228" t="s">
        <v>432</v>
      </c>
      <c r="J4" s="228" t="s">
        <v>433</v>
      </c>
      <c r="K4" s="228" t="s">
        <v>433</v>
      </c>
      <c r="L4" s="229" t="s">
        <v>434</v>
      </c>
      <c r="M4" s="230" t="s">
        <v>435</v>
      </c>
      <c r="N4" s="230"/>
    </row>
    <row r="5" spans="2:14" s="228" customFormat="1" ht="18.75" customHeight="1">
      <c r="B5" s="228" t="s">
        <v>436</v>
      </c>
      <c r="E5" s="231" t="s">
        <v>453</v>
      </c>
      <c r="I5" s="228" t="s">
        <v>437</v>
      </c>
      <c r="J5" s="228" t="s">
        <v>438</v>
      </c>
      <c r="K5" s="228" t="s">
        <v>439</v>
      </c>
      <c r="L5" s="229" t="s">
        <v>440</v>
      </c>
      <c r="M5" s="305" t="s">
        <v>441</v>
      </c>
      <c r="N5" s="305"/>
    </row>
    <row r="6" spans="9:14" s="228" customFormat="1" ht="12.75">
      <c r="I6" s="228" t="s">
        <v>442</v>
      </c>
      <c r="J6" s="228" t="s">
        <v>195</v>
      </c>
      <c r="K6" s="228" t="s">
        <v>195</v>
      </c>
      <c r="L6" s="229" t="s">
        <v>443</v>
      </c>
      <c r="M6" s="230" t="s">
        <v>444</v>
      </c>
      <c r="N6" s="230"/>
    </row>
    <row r="7" spans="2:5" s="228" customFormat="1" ht="21" customHeight="1">
      <c r="B7" s="228" t="s">
        <v>445</v>
      </c>
      <c r="E7" s="231">
        <v>1995</v>
      </c>
    </row>
    <row r="8" s="228" customFormat="1" ht="12.75"/>
    <row r="9" s="228" customFormat="1" ht="17.25" customHeight="1">
      <c r="B9" s="228" t="s">
        <v>446</v>
      </c>
    </row>
    <row r="10" spans="3:6" s="228" customFormat="1" ht="12.75">
      <c r="C10" s="309" t="s">
        <v>454</v>
      </c>
      <c r="D10" s="310"/>
      <c r="E10" s="310"/>
      <c r="F10" s="311"/>
    </row>
    <row r="11" s="228" customFormat="1" ht="21" customHeight="1"/>
    <row r="12" spans="2:4" s="228" customFormat="1" ht="21" customHeight="1">
      <c r="B12" s="228" t="s">
        <v>447</v>
      </c>
      <c r="D12" s="232">
        <v>37865</v>
      </c>
    </row>
    <row r="13" s="228" customFormat="1" ht="13.5" thickBot="1"/>
    <row r="14" spans="2:7" ht="16.5" thickBot="1">
      <c r="B14" s="233" t="s">
        <v>448</v>
      </c>
      <c r="C14" s="302" t="str">
        <f>INDEX(I3:I6,C3)&amp;"-"&amp;LEFT(TRIM(E5),10)&amp;"; "&amp;INDEX(K3:K6,C3)&amp;LEFT(TRIM(E7),10)&amp;"; "&amp;LEFT(TRIM(C10),10)&amp;"; "&amp;TEXT(D12,"YYyyMMDD")&amp;".xls"</f>
        <v>F5-NewVenII; Other1995; DJ; 20030901.xls</v>
      </c>
      <c r="D14" s="303"/>
      <c r="E14" s="303"/>
      <c r="F14" s="303"/>
      <c r="G14" s="304"/>
    </row>
    <row r="24" ht="12.75" customHeight="1"/>
    <row r="25" ht="12.75" customHeight="1"/>
    <row r="26" ht="12.75" customHeight="1"/>
    <row r="27" ht="12.75" customHeight="1"/>
    <row r="28" ht="12.75" customHeight="1"/>
  </sheetData>
  <sheetProtection/>
  <mergeCells count="4">
    <mergeCell ref="C14:G14"/>
    <mergeCell ref="M5:N5"/>
    <mergeCell ref="C3:E3"/>
    <mergeCell ref="C10:F10"/>
  </mergeCells>
  <hyperlinks>
    <hyperlink ref="G1" location="Instructions!A1" display="Return to Summary"/>
  </hyperlinks>
  <printOptions/>
  <pageMargins left="0.75" right="0.75" top="1" bottom="1" header="0.5" footer="0.5"/>
  <pageSetup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TMJamers</dc:creator>
  <cp:keywords/>
  <dc:description/>
  <cp:lastModifiedBy>ken.meardon</cp:lastModifiedBy>
  <cp:lastPrinted>2004-01-15T19:45:29Z</cp:lastPrinted>
  <dcterms:created xsi:type="dcterms:W3CDTF">2003-10-20T16:52:50Z</dcterms:created>
  <dcterms:modified xsi:type="dcterms:W3CDTF">2012-07-02T14:46:41Z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