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D\Engineering\PER\"/>
    </mc:Choice>
  </mc:AlternateContent>
  <xr:revisionPtr revIDLastSave="0" documentId="8_{51A210E7-4920-49C3-81A4-C064F55F72E5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A - Water Summary" sheetId="1" r:id="rId1"/>
    <sheet name="B - Sewer Summary" sheetId="2" r:id="rId2"/>
    <sheet name="C - Operating Budget" sheetId="4" r:id="rId3"/>
    <sheet name="D - Life Cycle Analysis" sheetId="5" r:id="rId4"/>
  </sheets>
  <definedNames>
    <definedName name="_xlnm.Print_Area" localSheetId="0">'A - Water Summary'!$A$1:$K$43</definedName>
    <definedName name="_xlnm.Print_Area" localSheetId="1">'B - Sewer Summary'!$B$2:$J$55</definedName>
    <definedName name="_xlnm.Print_Area" localSheetId="2">'C - Operating Budget'!$B$2:$L$57</definedName>
    <definedName name="_xlnm.Print_Area" localSheetId="3">'D - Life Cycle Analysis'!$B$2:$L$96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5" l="1"/>
  <c r="H52" i="5"/>
  <c r="H45" i="5"/>
  <c r="H44" i="5"/>
  <c r="H37" i="5"/>
  <c r="H36" i="5"/>
  <c r="H35" i="5"/>
  <c r="H91" i="5"/>
  <c r="I91" i="5" s="1"/>
  <c r="I90" i="5"/>
  <c r="H90" i="5"/>
  <c r="H89" i="5"/>
  <c r="I89" i="5" s="1"/>
  <c r="H88" i="5"/>
  <c r="I88" i="5" s="1"/>
  <c r="H87" i="5"/>
  <c r="I87" i="5" s="1"/>
  <c r="H80" i="5"/>
  <c r="I80" i="5" s="1"/>
  <c r="H79" i="5"/>
  <c r="I79" i="5" s="1"/>
  <c r="H78" i="5"/>
  <c r="I78" i="5" s="1"/>
  <c r="H77" i="5"/>
  <c r="I77" i="5" s="1"/>
  <c r="H76" i="5"/>
  <c r="I76" i="5" s="1"/>
  <c r="I68" i="5"/>
  <c r="I67" i="5"/>
  <c r="I65" i="5"/>
  <c r="H69" i="5"/>
  <c r="I69" i="5" s="1"/>
  <c r="H68" i="5"/>
  <c r="H67" i="5"/>
  <c r="H66" i="5"/>
  <c r="I66" i="5" s="1"/>
  <c r="H65" i="5"/>
  <c r="G53" i="5"/>
  <c r="G52" i="5"/>
  <c r="G51" i="5"/>
  <c r="H51" i="5" s="1"/>
  <c r="G45" i="5"/>
  <c r="G44" i="5"/>
  <c r="G43" i="5"/>
  <c r="H43" i="5" s="1"/>
  <c r="K18" i="5"/>
  <c r="H18" i="5"/>
  <c r="G37" i="5"/>
  <c r="G36" i="5"/>
  <c r="G35" i="5"/>
  <c r="K39" i="4"/>
  <c r="D18" i="2"/>
  <c r="D17" i="2"/>
  <c r="D14" i="1"/>
  <c r="D15" i="1" s="1"/>
  <c r="K13" i="4"/>
  <c r="K28" i="4"/>
  <c r="K37" i="4"/>
  <c r="E18" i="5"/>
  <c r="I93" i="5" l="1"/>
  <c r="K20" i="5" s="1"/>
  <c r="K21" i="5" s="1"/>
  <c r="I71" i="5"/>
  <c r="E20" i="5" s="1"/>
  <c r="E21" i="5" s="1"/>
  <c r="H55" i="5"/>
  <c r="K24" i="5" s="1"/>
  <c r="I82" i="5"/>
  <c r="H20" i="5" s="1"/>
  <c r="H21" i="5" s="1"/>
  <c r="H47" i="5"/>
  <c r="H24" i="5" s="1"/>
  <c r="H39" i="5"/>
  <c r="K30" i="4"/>
  <c r="K27" i="5" l="1"/>
  <c r="E24" i="5"/>
  <c r="E27" i="5" s="1"/>
  <c r="H27" i="5"/>
</calcChain>
</file>

<file path=xl/sharedStrings.xml><?xml version="1.0" encoding="utf-8"?>
<sst xmlns="http://schemas.openxmlformats.org/spreadsheetml/2006/main" count="395" uniqueCount="186">
  <si>
    <t>Max Day Demand:</t>
  </si>
  <si>
    <t>Storage</t>
  </si>
  <si>
    <t>Volume:</t>
  </si>
  <si>
    <t xml:space="preserve">Rated </t>
  </si>
  <si>
    <t>Capacity</t>
  </si>
  <si>
    <t>Const Date:</t>
  </si>
  <si>
    <t>Distribution System:</t>
  </si>
  <si>
    <t>4" watermain</t>
  </si>
  <si>
    <t>6: watermain</t>
  </si>
  <si>
    <t>8" watermain</t>
  </si>
  <si>
    <t>10" watermain</t>
  </si>
  <si>
    <t>Material</t>
  </si>
  <si>
    <t>Footage</t>
  </si>
  <si>
    <t>Depth</t>
  </si>
  <si>
    <t>Community Name:</t>
  </si>
  <si>
    <t>(gpm)</t>
  </si>
  <si>
    <t>Well</t>
  </si>
  <si>
    <t>Well ?</t>
  </si>
  <si>
    <t>??</t>
  </si>
  <si>
    <t>Avg. Day Demand:</t>
  </si>
  <si>
    <t>MGD</t>
  </si>
  <si>
    <t>(add or delete cells or rows as necessary)</t>
  </si>
  <si>
    <t>Age</t>
  </si>
  <si>
    <t>Existing Water System Summary</t>
  </si>
  <si>
    <t>Existing System Sewer Summary</t>
  </si>
  <si>
    <t>(add or delete rows or cells as necessary)</t>
  </si>
  <si>
    <t>Sewers</t>
  </si>
  <si>
    <t>8-inch</t>
  </si>
  <si>
    <t>10-inch</t>
  </si>
  <si>
    <t>Condition</t>
  </si>
  <si>
    <t>Manholes</t>
  </si>
  <si>
    <t>L.S. No.</t>
  </si>
  <si>
    <t>Type</t>
  </si>
  <si>
    <t>Pumping</t>
  </si>
  <si>
    <t>Discharge Effluent Criteria:</t>
  </si>
  <si>
    <t>Operating Budget</t>
  </si>
  <si>
    <t>Other (e.g. hydrant rentals, etc)</t>
  </si>
  <si>
    <t>A.  Applicant Fiscal Year:</t>
  </si>
  <si>
    <t>Utilities</t>
  </si>
  <si>
    <t>Salaries/Benefits</t>
  </si>
  <si>
    <t>Administrative/Office</t>
  </si>
  <si>
    <t>(add or delete rows as necessary)</t>
  </si>
  <si>
    <t>Alternative 1:</t>
  </si>
  <si>
    <t>Alternative 2:</t>
  </si>
  <si>
    <t>Alternative 3:</t>
  </si>
  <si>
    <t>Present Worth</t>
  </si>
  <si>
    <t>years</t>
  </si>
  <si>
    <t>Initial Capital Costs =</t>
  </si>
  <si>
    <t xml:space="preserve">Present Worth </t>
  </si>
  <si>
    <t xml:space="preserve">Total Present Worth = </t>
  </si>
  <si>
    <t>Alternative 2</t>
  </si>
  <si>
    <t>Alternative 3</t>
  </si>
  <si>
    <t>Item</t>
  </si>
  <si>
    <t>Years of Life</t>
  </si>
  <si>
    <t>Expectancy</t>
  </si>
  <si>
    <t>Well Pumps</t>
  </si>
  <si>
    <t>Replacement</t>
  </si>
  <si>
    <t>Well Pump Controls</t>
  </si>
  <si>
    <t>Well Servicing</t>
  </si>
  <si>
    <t>Elevated Tank Painting</t>
  </si>
  <si>
    <t>Chem Feed Equipment</t>
  </si>
  <si>
    <t xml:space="preserve">Number of </t>
  </si>
  <si>
    <t>Units</t>
  </si>
  <si>
    <t>Funds to Set</t>
  </si>
  <si>
    <t>Aside Yearly</t>
  </si>
  <si>
    <t>For First Full Year After Construction</t>
  </si>
  <si>
    <t>From Water Sales or Sewer Rates &amp; Charges:</t>
  </si>
  <si>
    <t>Insurance/Audit</t>
  </si>
  <si>
    <t>Supplies</t>
  </si>
  <si>
    <t>Chemicals</t>
  </si>
  <si>
    <t>Legal</t>
  </si>
  <si>
    <t>Bond Reserve</t>
  </si>
  <si>
    <t>Public Water Supply Number (PWS):</t>
  </si>
  <si>
    <t>12" watermain</t>
  </si>
  <si>
    <t xml:space="preserve">Non Revenue Water </t>
  </si>
  <si>
    <t>Avg. Daily Billing</t>
  </si>
  <si>
    <t>%</t>
  </si>
  <si>
    <t>Water Treatment</t>
  </si>
  <si>
    <t>Treatment Type</t>
  </si>
  <si>
    <t>Maximum Capacity</t>
  </si>
  <si>
    <t>Reliable Capacity</t>
  </si>
  <si>
    <t xml:space="preserve"> - over 20 hours with largest unit out of service</t>
  </si>
  <si>
    <t># of Hydrants</t>
  </si>
  <si>
    <t># of Valves</t>
  </si>
  <si>
    <t>Gal</t>
  </si>
  <si>
    <t>Tank Type:</t>
  </si>
  <si>
    <t>Const. Date</t>
  </si>
  <si>
    <t>Existing Water Demand</t>
  </si>
  <si>
    <t>Projected Water Demand</t>
  </si>
  <si>
    <t>Projected Population</t>
  </si>
  <si>
    <t>Service Population:</t>
  </si>
  <si>
    <t>Persons</t>
  </si>
  <si>
    <t>(ft)</t>
  </si>
  <si>
    <t>Collection Sewer Type:</t>
  </si>
  <si>
    <t>(gravity, pressure, STEP)</t>
  </si>
  <si>
    <t>12-Inch</t>
  </si>
  <si>
    <t>Drilled</t>
  </si>
  <si>
    <t>Date</t>
  </si>
  <si>
    <t>Existing Flows/Loadings</t>
  </si>
  <si>
    <t>BOD Loading:</t>
  </si>
  <si>
    <t>PPD</t>
  </si>
  <si>
    <t>Projected Flows/Loadings</t>
  </si>
  <si>
    <t>1. ADW = Average Dry Weather Flow - Average of dryest 30 day consecutive period</t>
  </si>
  <si>
    <t>ADW Flow</t>
  </si>
  <si>
    <t>AWW30 Flow</t>
  </si>
  <si>
    <t>AWW180 Flow</t>
  </si>
  <si>
    <t>MWW  Flow</t>
  </si>
  <si>
    <t>PHWW Flow</t>
  </si>
  <si>
    <t>Avg Infiltration Ratio</t>
  </si>
  <si>
    <t>Max Infiltration Ratio</t>
  </si>
  <si>
    <t>Wastewater Treatment</t>
  </si>
  <si>
    <t>Water Supply Type - Surface, Groundwater, or Purchase</t>
  </si>
  <si>
    <t>Surface Water</t>
  </si>
  <si>
    <t>Withdrawal Capacity</t>
  </si>
  <si>
    <t>Purchase Water</t>
  </si>
  <si>
    <t>Avg. Quantity Allottment</t>
  </si>
  <si>
    <t>Max. Quantity Allottment</t>
  </si>
  <si>
    <t>GPD</t>
  </si>
  <si>
    <t>persons</t>
  </si>
  <si>
    <t xml:space="preserve">Water Supply   </t>
  </si>
  <si>
    <t>Contract Expiration Date</t>
  </si>
  <si>
    <t>Other</t>
  </si>
  <si>
    <t>Lab/Testing Costs</t>
  </si>
  <si>
    <t>Vehicle Expenses</t>
  </si>
  <si>
    <t>Repairs/Maintenance (excluding SLA)</t>
  </si>
  <si>
    <t>B.  Income:</t>
  </si>
  <si>
    <t>Total Income:</t>
  </si>
  <si>
    <t>C.  O&amp;M Costs:</t>
  </si>
  <si>
    <t>Water Purchase</t>
  </si>
  <si>
    <t>Net Income:</t>
  </si>
  <si>
    <t>Debt Repayment for USDA Loan</t>
  </si>
  <si>
    <t>Debt Repayment - Other</t>
  </si>
  <si>
    <t>Short Lived Asset Reserve</t>
  </si>
  <si>
    <t>Total Debt Payment/Reserves:</t>
  </si>
  <si>
    <t>Excess/Deficit over Net Income:</t>
  </si>
  <si>
    <t>Total O&amp;M:</t>
  </si>
  <si>
    <t>D.  Debt Payment and Reserves</t>
  </si>
  <si>
    <t xml:space="preserve">*Federal Discount Rate for Water Resources Planning (Interest Rate) i = </t>
  </si>
  <si>
    <t>Piping</t>
  </si>
  <si>
    <t>Building</t>
  </si>
  <si>
    <t>Present Cost</t>
  </si>
  <si>
    <t>Remaining Value</t>
  </si>
  <si>
    <t>Salvage Value Calculations</t>
  </si>
  <si>
    <t>Equipment</t>
  </si>
  <si>
    <t>Component</t>
  </si>
  <si>
    <t>Useful Life (yrs)</t>
  </si>
  <si>
    <t xml:space="preserve">of Salvage Value = </t>
  </si>
  <si>
    <t xml:space="preserve">Number of Years for Life Cycle Analysis, n = </t>
  </si>
  <si>
    <t>Present Worth of O&amp;M* =</t>
  </si>
  <si>
    <t xml:space="preserve">Annual O&amp;M Costs = </t>
  </si>
  <si>
    <t xml:space="preserve">Annual SLA = </t>
  </si>
  <si>
    <t xml:space="preserve">Present Worth of SLA = </t>
  </si>
  <si>
    <t>Alternative 1</t>
  </si>
  <si>
    <t>Total Alternative 1 Salvage Value</t>
  </si>
  <si>
    <t>Total Alternative 2 Salvage Value</t>
  </si>
  <si>
    <t>Total Alternative 3 Salvage Value</t>
  </si>
  <si>
    <r>
      <t>**PW of Annual Cost = Annual O&amp;M * [(1+i)</t>
    </r>
    <r>
      <rPr>
        <vertAlign val="superscript"/>
        <sz val="10"/>
        <rFont val="Arial"/>
        <family val="2"/>
      </rPr>
      <t>n</t>
    </r>
    <r>
      <rPr>
        <sz val="10"/>
        <rFont val="Arial"/>
        <family val="2"/>
      </rPr>
      <t>-1]/[i(1+i)</t>
    </r>
    <r>
      <rPr>
        <vertAlign val="superscript"/>
        <sz val="10"/>
        <rFont val="Arial"/>
        <family val="2"/>
      </rPr>
      <t>n</t>
    </r>
    <r>
      <rPr>
        <sz val="10"/>
        <rFont val="Arial"/>
        <family val="2"/>
      </rPr>
      <t>]</t>
    </r>
  </si>
  <si>
    <t>Present Worth of O&amp;M** =</t>
  </si>
  <si>
    <t>1.  Items listed  and life expectancy are just examples, use your own data</t>
  </si>
  <si>
    <t>Short Lived Assets (SLA)</t>
  </si>
  <si>
    <t>2.  Do not include SLA with a life expectancy greater than 15 years.</t>
  </si>
  <si>
    <t xml:space="preserve"> </t>
  </si>
  <si>
    <t>Life Cycle Analysis</t>
  </si>
  <si>
    <t>Life Cycle Analysis &amp; Short Lived Assets</t>
  </si>
  <si>
    <t>Alternative 1 SLA Reserve</t>
  </si>
  <si>
    <t>3.  SLA list is intended to include only critical equipment items in which reserve funds will be set aside annually for replacement.</t>
  </si>
  <si>
    <t>Cost Each</t>
  </si>
  <si>
    <t>Cost Item</t>
  </si>
  <si>
    <t>Alternative 2 SLA Reserve</t>
  </si>
  <si>
    <t>Alternative 3 SLA Reserve</t>
  </si>
  <si>
    <t>Ground Tank Painting</t>
  </si>
  <si>
    <t>Highlighted data is example only.  Modify per your project.  Add or delete rows as needed.</t>
  </si>
  <si>
    <r>
      <t>PW of Salvage Value = Remaining Value x (1/(1+i)</t>
    </r>
    <r>
      <rPr>
        <vertAlign val="superscript"/>
        <sz val="10"/>
        <rFont val="Arial"/>
        <family val="2"/>
      </rPr>
      <t>n</t>
    </r>
    <r>
      <rPr>
        <sz val="10"/>
        <rFont val="Arial"/>
        <family val="2"/>
      </rPr>
      <t>)</t>
    </r>
  </si>
  <si>
    <t xml:space="preserve"> - with largest unit out of service</t>
  </si>
  <si>
    <t>2. AWW30 = Average Wet Weather Flow (30 day) - Average of wettest 30 day constecutive period</t>
  </si>
  <si>
    <t>3. AWW180 = Average Wet Weather Flow (180 day) - Average of wettest 180 day consecutive period</t>
  </si>
  <si>
    <t>4. MWW = Maximum Wet Weather Flow - Maximum daily flow received during 24 hour period</t>
  </si>
  <si>
    <t>5. PHWW = Peak Hourly Wet Weather Flow - peak flow received during 1 hour period</t>
  </si>
  <si>
    <t>Lift Stations</t>
  </si>
  <si>
    <t>NPDES Discharge Permit #:</t>
  </si>
  <si>
    <t>Adequate Standby Power (Y/N):</t>
  </si>
  <si>
    <t>Standby Power (Y/N)</t>
  </si>
  <si>
    <t>List</t>
  </si>
  <si>
    <t>List each component of the process, including capacity and condition</t>
  </si>
  <si>
    <t>Last Paint Date:</t>
  </si>
  <si>
    <t>* Note that interest rate changes annually according to OMB Circular A-94.  Rate shown is for calendar year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</si>
</sst>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0" fillId="0" borderId="0" xfId="0" applyBorder="1"/>
    <xf numFmtId="0" fontId="4" fillId="0" borderId="0" xfId="0" applyFont="1" applyBorder="1"/>
    <xf numFmtId="0" fontId="2" fillId="0" borderId="0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Continuous"/>
    </xf>
    <xf numFmtId="0" fontId="0" fillId="0" borderId="0" xfId="0" applyFill="1" applyBorder="1"/>
    <xf numFmtId="0" fontId="2" fillId="0" borderId="0" xfId="0" applyFont="1" applyFill="1" applyBorder="1"/>
    <xf numFmtId="0" fontId="5" fillId="0" borderId="0" xfId="0" applyFont="1" applyFill="1" applyBorder="1"/>
    <xf numFmtId="0" fontId="1" fillId="0" borderId="0" xfId="0" applyFont="1" applyBorder="1" applyAlignment="1">
      <alignment horizontal="centerContinuous"/>
    </xf>
    <xf numFmtId="0" fontId="5" fillId="0" borderId="0" xfId="0" applyFont="1"/>
    <xf numFmtId="0" fontId="0" fillId="0" borderId="0" xfId="0" applyAlignment="1">
      <alignment horizontal="centerContinuous"/>
    </xf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0" fillId="0" borderId="12" xfId="0" applyBorder="1"/>
    <xf numFmtId="0" fontId="0" fillId="0" borderId="13" xfId="0" applyBorder="1"/>
    <xf numFmtId="164" fontId="0" fillId="0" borderId="13" xfId="0" applyNumberFormat="1" applyBorder="1"/>
    <xf numFmtId="0" fontId="2" fillId="0" borderId="13" xfId="0" applyFont="1" applyBorder="1"/>
    <xf numFmtId="0" fontId="0" fillId="0" borderId="10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0" xfId="0" applyFont="1" applyFill="1" applyBorder="1"/>
    <xf numFmtId="0" fontId="5" fillId="0" borderId="0" xfId="0" applyFont="1" applyBorder="1"/>
    <xf numFmtId="0" fontId="2" fillId="0" borderId="0" xfId="0" applyFont="1" applyFill="1" applyBorder="1" applyAlignment="1">
      <alignment horizontal="right"/>
    </xf>
    <xf numFmtId="0" fontId="7" fillId="0" borderId="0" xfId="0" applyFont="1" applyBorder="1"/>
    <xf numFmtId="164" fontId="0" fillId="0" borderId="17" xfId="0" applyNumberFormat="1" applyBorder="1" applyAlignment="1">
      <alignment horizontal="right"/>
    </xf>
    <xf numFmtId="164" fontId="0" fillId="0" borderId="17" xfId="0" applyNumberForma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4" fontId="0" fillId="0" borderId="19" xfId="0" applyNumberFormat="1" applyBorder="1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Continuous"/>
    </xf>
    <xf numFmtId="0" fontId="0" fillId="0" borderId="22" xfId="0" applyBorder="1"/>
    <xf numFmtId="0" fontId="0" fillId="0" borderId="23" xfId="0" applyBorder="1"/>
    <xf numFmtId="0" fontId="0" fillId="0" borderId="17" xfId="0" applyBorder="1"/>
    <xf numFmtId="0" fontId="4" fillId="0" borderId="17" xfId="0" applyFont="1" applyBorder="1"/>
    <xf numFmtId="0" fontId="0" fillId="0" borderId="24" xfId="0" applyBorder="1"/>
    <xf numFmtId="164" fontId="5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4" fillId="0" borderId="18" xfId="0" applyFont="1" applyBorder="1"/>
    <xf numFmtId="0" fontId="2" fillId="0" borderId="19" xfId="0" applyFont="1" applyBorder="1" applyAlignment="1">
      <alignment horizontal="right"/>
    </xf>
    <xf numFmtId="164" fontId="0" fillId="0" borderId="22" xfId="0" applyNumberFormat="1" applyBorder="1"/>
    <xf numFmtId="0" fontId="2" fillId="0" borderId="22" xfId="0" applyFont="1" applyBorder="1"/>
    <xf numFmtId="0" fontId="2" fillId="0" borderId="21" xfId="0" applyFont="1" applyFill="1" applyBorder="1"/>
    <xf numFmtId="0" fontId="5" fillId="0" borderId="21" xfId="0" applyFont="1" applyBorder="1"/>
    <xf numFmtId="0" fontId="5" fillId="0" borderId="17" xfId="0" applyFont="1" applyFill="1" applyBorder="1"/>
    <xf numFmtId="164" fontId="5" fillId="0" borderId="17" xfId="0" applyNumberFormat="1" applyFont="1" applyBorder="1" applyAlignment="1">
      <alignment horizontal="right"/>
    </xf>
    <xf numFmtId="164" fontId="0" fillId="0" borderId="17" xfId="0" applyNumberFormat="1" applyBorder="1"/>
    <xf numFmtId="164" fontId="0" fillId="0" borderId="24" xfId="0" applyNumberFormat="1" applyBorder="1"/>
    <xf numFmtId="0" fontId="9" fillId="0" borderId="0" xfId="0" applyFont="1" applyFill="1" applyBorder="1"/>
    <xf numFmtId="164" fontId="0" fillId="2" borderId="0" xfId="0" applyNumberFormat="1" applyFill="1" applyBorder="1"/>
    <xf numFmtId="164" fontId="0" fillId="2" borderId="22" xfId="0" applyNumberFormat="1" applyFill="1" applyBorder="1"/>
    <xf numFmtId="0" fontId="2" fillId="0" borderId="15" xfId="0" applyFont="1" applyFill="1" applyBorder="1" applyAlignment="1">
      <alignment horizontal="right"/>
    </xf>
    <xf numFmtId="0" fontId="4" fillId="0" borderId="25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7" xfId="0" applyBorder="1"/>
    <xf numFmtId="0" fontId="5" fillId="0" borderId="0" xfId="0" applyFont="1" applyFill="1" applyBorder="1" applyAlignment="1">
      <alignment horizontal="right"/>
    </xf>
    <xf numFmtId="164" fontId="0" fillId="2" borderId="13" xfId="0" applyNumberFormat="1" applyFill="1" applyBorder="1"/>
    <xf numFmtId="0" fontId="0" fillId="2" borderId="0" xfId="0" applyFill="1" applyBorder="1"/>
    <xf numFmtId="164" fontId="5" fillId="2" borderId="0" xfId="0" applyNumberFormat="1" applyFont="1" applyFill="1" applyBorder="1"/>
    <xf numFmtId="0" fontId="0" fillId="0" borderId="14" xfId="0" applyFill="1" applyBorder="1"/>
    <xf numFmtId="164" fontId="0" fillId="3" borderId="16" xfId="0" applyNumberFormat="1" applyFill="1" applyBorder="1"/>
    <xf numFmtId="164" fontId="0" fillId="3" borderId="28" xfId="0" applyNumberFormat="1" applyFill="1" applyBorder="1"/>
    <xf numFmtId="0" fontId="5" fillId="2" borderId="0" xfId="0" applyFont="1" applyFill="1" applyBorder="1"/>
    <xf numFmtId="0" fontId="4" fillId="0" borderId="18" xfId="0" applyFont="1" applyFill="1" applyBorder="1"/>
    <xf numFmtId="0" fontId="4" fillId="0" borderId="21" xfId="0" applyFont="1" applyFill="1" applyBorder="1"/>
    <xf numFmtId="0" fontId="2" fillId="0" borderId="21" xfId="0" applyFont="1" applyBorder="1" applyAlignment="1">
      <alignment horizontal="left"/>
    </xf>
    <xf numFmtId="0" fontId="0" fillId="2" borderId="21" xfId="0" applyFill="1" applyBorder="1"/>
    <xf numFmtId="0" fontId="0" fillId="2" borderId="21" xfId="0" applyFont="1" applyFill="1" applyBorder="1"/>
    <xf numFmtId="0" fontId="5" fillId="2" borderId="21" xfId="0" applyFont="1" applyFill="1" applyBorder="1"/>
    <xf numFmtId="0" fontId="5" fillId="0" borderId="23" xfId="0" applyFont="1" applyBorder="1"/>
    <xf numFmtId="0" fontId="0" fillId="0" borderId="17" xfId="0" applyFill="1" applyBorder="1"/>
    <xf numFmtId="0" fontId="5" fillId="0" borderId="17" xfId="0" applyFont="1" applyFill="1" applyBorder="1" applyAlignment="1">
      <alignment horizontal="right"/>
    </xf>
    <xf numFmtId="0" fontId="0" fillId="0" borderId="0" xfId="0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zoomScale="130" zoomScaleNormal="130" workbookViewId="0">
      <selection activeCell="D2" sqref="D2"/>
    </sheetView>
  </sheetViews>
  <sheetFormatPr defaultRowHeight="13.2" x14ac:dyDescent="0.25"/>
  <cols>
    <col min="1" max="1" width="2.88671875" customWidth="1"/>
    <col min="3" max="3" width="11.6640625" customWidth="1"/>
    <col min="4" max="4" width="11.33203125" customWidth="1"/>
    <col min="5" max="5" width="8.33203125" customWidth="1"/>
    <col min="6" max="6" width="8.6640625" customWidth="1"/>
    <col min="7" max="7" width="17.44140625" customWidth="1"/>
    <col min="11" max="11" width="2.6640625" customWidth="1"/>
  </cols>
  <sheetData>
    <row r="1" spans="1:11" ht="13.8" thickTop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7"/>
    </row>
    <row r="2" spans="1:11" ht="17.399999999999999" x14ac:dyDescent="0.3">
      <c r="A2" s="8"/>
      <c r="B2" s="17" t="s">
        <v>23</v>
      </c>
      <c r="C2" s="13"/>
      <c r="D2" s="13"/>
      <c r="E2" s="13"/>
      <c r="F2" s="13"/>
      <c r="G2" s="13"/>
      <c r="H2" s="13"/>
      <c r="I2" s="13"/>
      <c r="J2" s="13"/>
      <c r="K2" s="9"/>
    </row>
    <row r="3" spans="1:11" x14ac:dyDescent="0.25">
      <c r="A3" s="8"/>
      <c r="B3" s="13" t="s">
        <v>21</v>
      </c>
      <c r="C3" s="13"/>
      <c r="D3" s="13"/>
      <c r="E3" s="13"/>
      <c r="F3" s="19"/>
      <c r="G3" s="13"/>
      <c r="H3" s="13"/>
      <c r="I3" s="13"/>
      <c r="J3" s="13"/>
      <c r="K3" s="9"/>
    </row>
    <row r="4" spans="1:11" x14ac:dyDescent="0.25">
      <c r="A4" s="8"/>
      <c r="B4" s="13"/>
      <c r="C4" s="13"/>
      <c r="D4" s="13"/>
      <c r="E4" s="13"/>
      <c r="F4" s="19"/>
      <c r="G4" s="13"/>
      <c r="H4" s="13"/>
      <c r="I4" s="13"/>
      <c r="J4" s="13"/>
      <c r="K4" s="9"/>
    </row>
    <row r="5" spans="1:11" ht="15.6" x14ac:dyDescent="0.3">
      <c r="A5" s="8"/>
      <c r="B5" s="3" t="s">
        <v>14</v>
      </c>
      <c r="C5" s="2"/>
      <c r="D5" s="2"/>
      <c r="E5" s="2"/>
      <c r="F5" s="2"/>
      <c r="G5" s="2"/>
      <c r="H5" s="2"/>
      <c r="I5" s="2"/>
      <c r="J5" s="2"/>
      <c r="K5" s="9"/>
    </row>
    <row r="6" spans="1:11" x14ac:dyDescent="0.25">
      <c r="A6" s="8"/>
      <c r="B6" s="2"/>
      <c r="C6" s="2"/>
      <c r="D6" s="2"/>
      <c r="E6" s="2"/>
      <c r="F6" s="2"/>
      <c r="G6" s="2"/>
      <c r="H6" s="2"/>
      <c r="I6" s="2"/>
      <c r="J6" s="2"/>
      <c r="K6" s="9"/>
    </row>
    <row r="7" spans="1:11" x14ac:dyDescent="0.25">
      <c r="A7" s="8"/>
      <c r="B7" s="4" t="s">
        <v>72</v>
      </c>
      <c r="C7" s="2"/>
      <c r="D7" s="2"/>
      <c r="E7" s="2"/>
      <c r="F7" s="2"/>
      <c r="G7" s="2"/>
      <c r="H7" s="2"/>
      <c r="I7" s="2"/>
      <c r="J7" s="2"/>
      <c r="K7" s="9"/>
    </row>
    <row r="8" spans="1:11" x14ac:dyDescent="0.25">
      <c r="A8" s="8"/>
      <c r="B8" s="2"/>
      <c r="C8" s="2"/>
      <c r="D8" s="2"/>
      <c r="E8" s="2"/>
      <c r="F8" s="2"/>
      <c r="G8" s="2"/>
      <c r="H8" s="2"/>
      <c r="I8" s="2"/>
      <c r="J8" s="2"/>
      <c r="K8" s="9"/>
    </row>
    <row r="9" spans="1:11" x14ac:dyDescent="0.25">
      <c r="A9" s="8"/>
      <c r="B9" s="4" t="s">
        <v>87</v>
      </c>
      <c r="C9" s="2"/>
      <c r="D9" s="2"/>
      <c r="E9" s="2"/>
      <c r="G9" s="15" t="s">
        <v>88</v>
      </c>
      <c r="K9" s="9"/>
    </row>
    <row r="10" spans="1:11" x14ac:dyDescent="0.25">
      <c r="A10" s="8"/>
      <c r="B10" s="37" t="s">
        <v>90</v>
      </c>
      <c r="C10" s="2"/>
      <c r="D10" s="98" t="s">
        <v>18</v>
      </c>
      <c r="E10" s="37" t="s">
        <v>91</v>
      </c>
      <c r="G10" s="16" t="s">
        <v>90</v>
      </c>
      <c r="H10" s="98" t="s">
        <v>18</v>
      </c>
      <c r="I10" t="s">
        <v>118</v>
      </c>
      <c r="K10" s="9"/>
    </row>
    <row r="11" spans="1:11" x14ac:dyDescent="0.25">
      <c r="A11" s="8"/>
      <c r="B11" s="2" t="s">
        <v>19</v>
      </c>
      <c r="C11" s="2"/>
      <c r="D11" s="98" t="s">
        <v>18</v>
      </c>
      <c r="E11" s="2" t="s">
        <v>20</v>
      </c>
      <c r="G11" s="37" t="s">
        <v>89</v>
      </c>
      <c r="H11" s="98" t="s">
        <v>18</v>
      </c>
      <c r="I11" t="s">
        <v>118</v>
      </c>
      <c r="K11" s="9"/>
    </row>
    <row r="12" spans="1:11" x14ac:dyDescent="0.25">
      <c r="A12" s="8"/>
      <c r="B12" s="2" t="s">
        <v>0</v>
      </c>
      <c r="C12" s="2"/>
      <c r="D12" s="98" t="s">
        <v>18</v>
      </c>
      <c r="E12" s="2" t="s">
        <v>20</v>
      </c>
      <c r="G12" s="2" t="s">
        <v>19</v>
      </c>
      <c r="H12" s="98" t="s">
        <v>18</v>
      </c>
      <c r="I12" s="2" t="s">
        <v>20</v>
      </c>
      <c r="K12" s="9"/>
    </row>
    <row r="13" spans="1:11" x14ac:dyDescent="0.25">
      <c r="A13" s="8"/>
      <c r="B13" s="14" t="s">
        <v>75</v>
      </c>
      <c r="C13" s="2"/>
      <c r="D13" s="98" t="s">
        <v>18</v>
      </c>
      <c r="E13" s="14" t="s">
        <v>20</v>
      </c>
      <c r="G13" s="2" t="s">
        <v>0</v>
      </c>
      <c r="H13" s="98" t="s">
        <v>18</v>
      </c>
      <c r="I13" s="2" t="s">
        <v>20</v>
      </c>
      <c r="K13" s="9"/>
    </row>
    <row r="14" spans="1:11" x14ac:dyDescent="0.25">
      <c r="A14" s="8"/>
      <c r="B14" s="14" t="s">
        <v>74</v>
      </c>
      <c r="D14" s="45" t="e">
        <f>D11-D13</f>
        <v>#VALUE!</v>
      </c>
      <c r="E14" s="14" t="s">
        <v>20</v>
      </c>
      <c r="F14" s="2"/>
      <c r="G14" s="37"/>
      <c r="I14" s="18"/>
      <c r="J14" s="18"/>
      <c r="K14" s="9"/>
    </row>
    <row r="15" spans="1:11" x14ac:dyDescent="0.25">
      <c r="A15" s="8"/>
      <c r="B15" s="14" t="s">
        <v>74</v>
      </c>
      <c r="C15" s="2"/>
      <c r="D15" s="44" t="e">
        <f>D14/D11</f>
        <v>#VALUE!</v>
      </c>
      <c r="E15" s="14" t="s">
        <v>76</v>
      </c>
      <c r="F15" s="2"/>
      <c r="G15" s="37"/>
      <c r="H15" s="2"/>
      <c r="I15" s="14"/>
      <c r="J15" s="14"/>
      <c r="K15" s="9"/>
    </row>
    <row r="16" spans="1:11" x14ac:dyDescent="0.25">
      <c r="A16" s="8"/>
      <c r="B16" s="14"/>
      <c r="C16" s="2"/>
      <c r="D16" s="44"/>
      <c r="E16" s="14"/>
      <c r="F16" s="2"/>
      <c r="G16" s="37"/>
      <c r="H16" s="2"/>
      <c r="I16" s="14"/>
      <c r="J16" s="14"/>
      <c r="K16" s="9"/>
    </row>
    <row r="17" spans="1:17" x14ac:dyDescent="0.25">
      <c r="A17" s="8"/>
      <c r="B17" s="1" t="s">
        <v>119</v>
      </c>
      <c r="F17" s="2"/>
      <c r="K17" s="9"/>
    </row>
    <row r="18" spans="1:17" x14ac:dyDescent="0.25">
      <c r="A18" s="8"/>
      <c r="B18" t="s">
        <v>111</v>
      </c>
      <c r="K18" s="9"/>
    </row>
    <row r="19" spans="1:17" x14ac:dyDescent="0.25">
      <c r="A19" s="8"/>
      <c r="K19" s="9"/>
    </row>
    <row r="20" spans="1:17" x14ac:dyDescent="0.25">
      <c r="A20" s="8"/>
      <c r="B20" s="1" t="s">
        <v>112</v>
      </c>
      <c r="K20" s="9"/>
    </row>
    <row r="21" spans="1:17" x14ac:dyDescent="0.25">
      <c r="A21" s="8"/>
      <c r="B21" t="s">
        <v>113</v>
      </c>
      <c r="D21" s="98" t="s">
        <v>18</v>
      </c>
      <c r="E21" s="18" t="s">
        <v>20</v>
      </c>
      <c r="K21" s="9"/>
    </row>
    <row r="22" spans="1:17" x14ac:dyDescent="0.25">
      <c r="A22" s="8"/>
      <c r="K22" s="9"/>
    </row>
    <row r="23" spans="1:17" x14ac:dyDescent="0.25">
      <c r="A23" s="8"/>
      <c r="B23" s="1" t="s">
        <v>114</v>
      </c>
      <c r="K23" s="9"/>
    </row>
    <row r="24" spans="1:17" x14ac:dyDescent="0.25">
      <c r="A24" s="8"/>
      <c r="B24" s="18" t="s">
        <v>120</v>
      </c>
      <c r="D24" s="98" t="s">
        <v>18</v>
      </c>
      <c r="K24" s="9"/>
    </row>
    <row r="25" spans="1:17" x14ac:dyDescent="0.25">
      <c r="A25" s="8"/>
      <c r="B25" t="s">
        <v>115</v>
      </c>
      <c r="D25" s="98" t="s">
        <v>18</v>
      </c>
      <c r="E25" t="s">
        <v>117</v>
      </c>
      <c r="G25" s="4" t="s">
        <v>6</v>
      </c>
      <c r="H25" s="2"/>
      <c r="I25" s="2"/>
      <c r="J25" s="2"/>
      <c r="K25" s="9"/>
      <c r="N25" s="2"/>
      <c r="O25" s="2"/>
      <c r="P25" s="2"/>
      <c r="Q25" s="2"/>
    </row>
    <row r="26" spans="1:17" x14ac:dyDescent="0.25">
      <c r="A26" s="8"/>
      <c r="B26" t="s">
        <v>116</v>
      </c>
      <c r="D26" s="98" t="s">
        <v>18</v>
      </c>
      <c r="E26" t="s">
        <v>117</v>
      </c>
      <c r="G26" s="2"/>
      <c r="H26" s="21" t="s">
        <v>11</v>
      </c>
      <c r="I26" s="21" t="s">
        <v>12</v>
      </c>
      <c r="J26" s="46" t="s">
        <v>22</v>
      </c>
      <c r="K26" s="9"/>
    </row>
    <row r="27" spans="1:17" x14ac:dyDescent="0.25">
      <c r="A27" s="8"/>
      <c r="G27" s="2" t="s">
        <v>7</v>
      </c>
      <c r="H27" s="98" t="s">
        <v>18</v>
      </c>
      <c r="I27" s="98" t="s">
        <v>18</v>
      </c>
      <c r="J27" s="98" t="s">
        <v>18</v>
      </c>
      <c r="K27" s="9"/>
    </row>
    <row r="28" spans="1:17" x14ac:dyDescent="0.25">
      <c r="A28" s="8"/>
      <c r="B28" s="2"/>
      <c r="C28" s="21" t="s">
        <v>3</v>
      </c>
      <c r="D28" s="21" t="s">
        <v>97</v>
      </c>
      <c r="E28" s="46" t="s">
        <v>13</v>
      </c>
      <c r="F28" s="2"/>
      <c r="G28" s="2" t="s">
        <v>8</v>
      </c>
      <c r="H28" s="98" t="s">
        <v>18</v>
      </c>
      <c r="I28" s="98" t="s">
        <v>18</v>
      </c>
      <c r="J28" s="98" t="s">
        <v>18</v>
      </c>
      <c r="K28" s="9"/>
    </row>
    <row r="29" spans="1:17" x14ac:dyDescent="0.25">
      <c r="A29" s="8"/>
      <c r="B29" s="4" t="s">
        <v>16</v>
      </c>
      <c r="C29" s="21" t="s">
        <v>4</v>
      </c>
      <c r="D29" s="21" t="s">
        <v>96</v>
      </c>
      <c r="E29" s="48" t="s">
        <v>92</v>
      </c>
      <c r="F29" s="2"/>
      <c r="G29" s="2" t="s">
        <v>9</v>
      </c>
      <c r="H29" s="98" t="s">
        <v>18</v>
      </c>
      <c r="I29" s="98" t="s">
        <v>18</v>
      </c>
      <c r="J29" s="98" t="s">
        <v>18</v>
      </c>
      <c r="K29" s="9"/>
    </row>
    <row r="30" spans="1:17" x14ac:dyDescent="0.25">
      <c r="A30" s="8"/>
      <c r="B30" s="2"/>
      <c r="C30" s="21" t="s">
        <v>15</v>
      </c>
      <c r="D30" s="21"/>
      <c r="E30" s="45"/>
      <c r="F30" s="2"/>
      <c r="G30" s="2" t="s">
        <v>10</v>
      </c>
      <c r="H30" s="98" t="s">
        <v>18</v>
      </c>
      <c r="I30" s="98" t="s">
        <v>18</v>
      </c>
      <c r="J30" s="98" t="s">
        <v>18</v>
      </c>
      <c r="K30" s="9"/>
    </row>
    <row r="31" spans="1:17" x14ac:dyDescent="0.25">
      <c r="A31" s="8"/>
      <c r="B31" s="2" t="s">
        <v>17</v>
      </c>
      <c r="C31" s="98" t="s">
        <v>18</v>
      </c>
      <c r="D31" s="98" t="s">
        <v>18</v>
      </c>
      <c r="E31" s="98" t="s">
        <v>18</v>
      </c>
      <c r="F31" s="2"/>
      <c r="G31" s="2" t="s">
        <v>73</v>
      </c>
      <c r="H31" s="98" t="s">
        <v>18</v>
      </c>
      <c r="I31" s="98" t="s">
        <v>18</v>
      </c>
      <c r="J31" s="98" t="s">
        <v>18</v>
      </c>
      <c r="K31" s="9"/>
    </row>
    <row r="32" spans="1:17" x14ac:dyDescent="0.25">
      <c r="A32" s="8"/>
      <c r="B32" s="2" t="s">
        <v>17</v>
      </c>
      <c r="C32" s="98" t="s">
        <v>18</v>
      </c>
      <c r="D32" s="98" t="s">
        <v>18</v>
      </c>
      <c r="E32" s="98" t="s">
        <v>18</v>
      </c>
      <c r="F32" s="2"/>
      <c r="G32" s="2"/>
      <c r="H32" s="2"/>
      <c r="I32" s="14"/>
      <c r="J32" s="14"/>
      <c r="K32" s="9"/>
    </row>
    <row r="33" spans="1:11" x14ac:dyDescent="0.25">
      <c r="A33" s="8"/>
      <c r="F33" s="2"/>
      <c r="G33" s="4" t="s">
        <v>82</v>
      </c>
      <c r="H33" s="98" t="s">
        <v>18</v>
      </c>
      <c r="I33" s="2"/>
      <c r="J33" s="14"/>
      <c r="K33" s="9"/>
    </row>
    <row r="34" spans="1:11" x14ac:dyDescent="0.25">
      <c r="A34" s="8"/>
      <c r="F34" s="2"/>
      <c r="G34" s="15" t="s">
        <v>83</v>
      </c>
      <c r="H34" s="98" t="s">
        <v>18</v>
      </c>
      <c r="I34" s="2"/>
      <c r="J34" s="14"/>
      <c r="K34" s="9"/>
    </row>
    <row r="35" spans="1:11" x14ac:dyDescent="0.25">
      <c r="A35" s="8"/>
      <c r="B35" s="15" t="s">
        <v>77</v>
      </c>
      <c r="C35" s="2"/>
      <c r="D35" s="14"/>
      <c r="E35" s="14"/>
      <c r="G35" s="14"/>
      <c r="H35" s="2"/>
      <c r="I35" s="2"/>
      <c r="K35" s="9"/>
    </row>
    <row r="36" spans="1:11" x14ac:dyDescent="0.25">
      <c r="A36" s="8"/>
      <c r="B36" s="37" t="s">
        <v>78</v>
      </c>
      <c r="C36" s="2"/>
      <c r="D36" s="98" t="s">
        <v>18</v>
      </c>
      <c r="E36" s="14"/>
      <c r="G36" s="4" t="s">
        <v>1</v>
      </c>
      <c r="H36" s="2"/>
      <c r="I36" s="2"/>
      <c r="J36" s="2"/>
      <c r="K36" s="9"/>
    </row>
    <row r="37" spans="1:11" x14ac:dyDescent="0.25">
      <c r="A37" s="8"/>
      <c r="B37" s="37" t="s">
        <v>86</v>
      </c>
      <c r="D37" s="98" t="s">
        <v>18</v>
      </c>
      <c r="F37" s="2"/>
      <c r="G37" s="38" t="s">
        <v>85</v>
      </c>
      <c r="H37" s="98" t="s">
        <v>18</v>
      </c>
      <c r="I37" s="2"/>
      <c r="J37" s="2"/>
      <c r="K37" s="9"/>
    </row>
    <row r="38" spans="1:11" x14ac:dyDescent="0.25">
      <c r="A38" s="8"/>
      <c r="B38" s="37" t="s">
        <v>79</v>
      </c>
      <c r="C38" s="2"/>
      <c r="D38" s="98" t="s">
        <v>18</v>
      </c>
      <c r="E38" s="16" t="s">
        <v>20</v>
      </c>
      <c r="F38" s="2"/>
      <c r="G38" s="2" t="s">
        <v>2</v>
      </c>
      <c r="H38" s="98" t="s">
        <v>18</v>
      </c>
      <c r="I38" s="38" t="s">
        <v>84</v>
      </c>
      <c r="J38" s="2"/>
      <c r="K38" s="9"/>
    </row>
    <row r="39" spans="1:11" x14ac:dyDescent="0.25">
      <c r="A39" s="8"/>
      <c r="B39" s="37" t="s">
        <v>80</v>
      </c>
      <c r="C39" s="2"/>
      <c r="D39" s="98" t="s">
        <v>18</v>
      </c>
      <c r="E39" s="16" t="s">
        <v>20</v>
      </c>
      <c r="F39" s="2"/>
      <c r="G39" s="2" t="s">
        <v>5</v>
      </c>
      <c r="H39" s="98" t="s">
        <v>18</v>
      </c>
      <c r="I39" s="2"/>
      <c r="J39" s="2"/>
      <c r="K39" s="9"/>
    </row>
    <row r="40" spans="1:11" x14ac:dyDescent="0.25">
      <c r="A40" s="8"/>
      <c r="B40" s="37" t="s">
        <v>81</v>
      </c>
      <c r="C40" s="2"/>
      <c r="D40" s="14"/>
      <c r="E40" s="14"/>
      <c r="F40" s="2"/>
      <c r="G40" s="2" t="s">
        <v>184</v>
      </c>
      <c r="H40" s="98" t="s">
        <v>18</v>
      </c>
      <c r="I40" s="2"/>
      <c r="J40" s="2"/>
      <c r="K40" s="9"/>
    </row>
    <row r="41" spans="1:11" x14ac:dyDescent="0.25">
      <c r="A41" s="8"/>
      <c r="B41" s="16" t="s">
        <v>183</v>
      </c>
      <c r="F41" s="2"/>
      <c r="G41" s="2"/>
      <c r="H41" s="2"/>
      <c r="I41" s="2"/>
      <c r="J41" s="2"/>
      <c r="K41" s="9"/>
    </row>
    <row r="42" spans="1:11" x14ac:dyDescent="0.25">
      <c r="A42" s="8"/>
      <c r="F42" s="2"/>
      <c r="J42" s="2"/>
      <c r="K42" s="9"/>
    </row>
    <row r="43" spans="1:11" ht="13.8" thickBot="1" x14ac:dyDescent="0.3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2"/>
    </row>
    <row r="44" spans="1:11" ht="13.8" thickTop="1" x14ac:dyDescent="0.25"/>
    <row r="52" spans="7:10" x14ac:dyDescent="0.25">
      <c r="G52" s="4"/>
      <c r="H52" s="2"/>
      <c r="I52" s="2"/>
      <c r="J52" s="2"/>
    </row>
    <row r="53" spans="7:10" x14ac:dyDescent="0.25">
      <c r="G53" s="4"/>
      <c r="H53" s="2"/>
      <c r="I53" s="2"/>
      <c r="J53" s="2"/>
    </row>
    <row r="54" spans="7:10" x14ac:dyDescent="0.25">
      <c r="G54" s="4"/>
      <c r="H54" s="2"/>
      <c r="I54" s="2"/>
      <c r="J54" s="2"/>
    </row>
    <row r="55" spans="7:10" x14ac:dyDescent="0.25">
      <c r="G55" s="2"/>
      <c r="H55" s="2"/>
      <c r="I55" s="2"/>
      <c r="J55" s="2"/>
    </row>
    <row r="56" spans="7:10" x14ac:dyDescent="0.25">
      <c r="G56" s="2"/>
      <c r="H56" s="2"/>
      <c r="I56" s="2"/>
      <c r="J56" s="2"/>
    </row>
  </sheetData>
  <phoneticPr fontId="3" type="noConversion"/>
  <printOptions horizontalCentered="1"/>
  <pageMargins left="0.55000000000000004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56"/>
  <sheetViews>
    <sheetView topLeftCell="A16" zoomScale="120" zoomScaleNormal="120" workbookViewId="0">
      <selection activeCell="E47" sqref="E47"/>
    </sheetView>
  </sheetViews>
  <sheetFormatPr defaultRowHeight="13.2" x14ac:dyDescent="0.25"/>
  <cols>
    <col min="1" max="2" width="2.6640625" customWidth="1"/>
    <col min="3" max="3" width="19" customWidth="1"/>
    <col min="4" max="4" width="13.88671875" customWidth="1"/>
    <col min="5" max="5" width="11" customWidth="1"/>
    <col min="7" max="7" width="17.6640625" customWidth="1"/>
    <col min="8" max="8" width="18.6640625" customWidth="1"/>
    <col min="9" max="9" width="12.44140625" customWidth="1"/>
    <col min="10" max="10" width="3.88671875" customWidth="1"/>
  </cols>
  <sheetData>
    <row r="1" spans="2:10" ht="13.8" thickBot="1" x14ac:dyDescent="0.3"/>
    <row r="2" spans="2:10" ht="13.8" thickTop="1" x14ac:dyDescent="0.25">
      <c r="B2" s="5"/>
      <c r="C2" s="6"/>
      <c r="D2" s="6"/>
      <c r="E2" s="6"/>
      <c r="F2" s="6"/>
      <c r="G2" s="6"/>
      <c r="H2" s="6"/>
      <c r="I2" s="6"/>
      <c r="J2" s="7"/>
    </row>
    <row r="3" spans="2:10" ht="17.399999999999999" x14ac:dyDescent="0.3">
      <c r="B3" s="8"/>
      <c r="C3" s="17" t="s">
        <v>24</v>
      </c>
      <c r="D3" s="13"/>
      <c r="E3" s="13"/>
      <c r="F3" s="13"/>
      <c r="G3" s="13"/>
      <c r="H3" s="13"/>
      <c r="I3" s="13"/>
      <c r="J3" s="9"/>
    </row>
    <row r="4" spans="2:10" x14ac:dyDescent="0.25">
      <c r="B4" s="8"/>
      <c r="C4" s="13" t="s">
        <v>25</v>
      </c>
      <c r="D4" s="13"/>
      <c r="E4" s="13"/>
      <c r="F4" s="13"/>
      <c r="G4" s="13"/>
      <c r="H4" s="13"/>
      <c r="I4" s="13"/>
      <c r="J4" s="9"/>
    </row>
    <row r="5" spans="2:10" x14ac:dyDescent="0.25">
      <c r="B5" s="8"/>
      <c r="C5" s="2"/>
      <c r="D5" s="2"/>
      <c r="E5" s="2"/>
      <c r="F5" s="2"/>
      <c r="G5" s="2"/>
      <c r="H5" s="2"/>
      <c r="I5" s="2"/>
      <c r="J5" s="9"/>
    </row>
    <row r="6" spans="2:10" ht="15.6" x14ac:dyDescent="0.3">
      <c r="B6" s="8"/>
      <c r="C6" s="3" t="s">
        <v>14</v>
      </c>
      <c r="D6" s="2"/>
      <c r="E6" s="2"/>
      <c r="F6" s="2"/>
      <c r="G6" s="2"/>
      <c r="H6" s="2"/>
      <c r="I6" s="2"/>
      <c r="J6" s="9"/>
    </row>
    <row r="7" spans="2:10" x14ac:dyDescent="0.25">
      <c r="B7" s="8"/>
      <c r="C7" s="2"/>
      <c r="D7" s="2"/>
      <c r="E7" s="2"/>
      <c r="F7" s="2"/>
      <c r="G7" s="2"/>
      <c r="H7" s="2"/>
      <c r="I7" s="2"/>
      <c r="J7" s="9"/>
    </row>
    <row r="8" spans="2:10" x14ac:dyDescent="0.25">
      <c r="B8" s="8"/>
      <c r="C8" s="4" t="s">
        <v>179</v>
      </c>
      <c r="D8" s="2"/>
      <c r="E8" s="2"/>
      <c r="F8" s="2"/>
      <c r="G8" s="2"/>
      <c r="I8" s="2"/>
      <c r="J8" s="9"/>
    </row>
    <row r="9" spans="2:10" x14ac:dyDescent="0.25">
      <c r="B9" s="8"/>
      <c r="C9" s="2"/>
      <c r="D9" s="2"/>
      <c r="E9" s="2"/>
      <c r="F9" s="2"/>
      <c r="G9" s="2"/>
      <c r="H9" s="2"/>
      <c r="I9" s="2"/>
      <c r="J9" s="9"/>
    </row>
    <row r="10" spans="2:10" x14ac:dyDescent="0.25">
      <c r="B10" s="8"/>
      <c r="C10" s="4" t="s">
        <v>98</v>
      </c>
      <c r="D10" s="2"/>
      <c r="E10" s="2"/>
      <c r="F10" s="2"/>
      <c r="G10" s="4" t="s">
        <v>101</v>
      </c>
      <c r="J10" s="9"/>
    </row>
    <row r="11" spans="2:10" x14ac:dyDescent="0.25">
      <c r="B11" s="8"/>
      <c r="C11" s="37" t="s">
        <v>90</v>
      </c>
      <c r="D11" s="43" t="s">
        <v>18</v>
      </c>
      <c r="E11" s="37" t="s">
        <v>91</v>
      </c>
      <c r="G11" s="37" t="s">
        <v>90</v>
      </c>
      <c r="H11" s="43" t="s">
        <v>18</v>
      </c>
      <c r="I11" s="37" t="s">
        <v>91</v>
      </c>
      <c r="J11" s="9"/>
    </row>
    <row r="12" spans="2:10" x14ac:dyDescent="0.25">
      <c r="B12" s="8"/>
      <c r="C12" s="2" t="s">
        <v>103</v>
      </c>
      <c r="D12" s="43" t="s">
        <v>18</v>
      </c>
      <c r="E12" s="2" t="s">
        <v>20</v>
      </c>
      <c r="G12" s="2" t="s">
        <v>103</v>
      </c>
      <c r="H12" s="43" t="s">
        <v>18</v>
      </c>
      <c r="I12" s="2" t="s">
        <v>20</v>
      </c>
      <c r="J12" s="9"/>
    </row>
    <row r="13" spans="2:10" x14ac:dyDescent="0.25">
      <c r="B13" s="8"/>
      <c r="C13" s="2" t="s">
        <v>104</v>
      </c>
      <c r="D13" s="43" t="s">
        <v>18</v>
      </c>
      <c r="E13" s="2" t="s">
        <v>20</v>
      </c>
      <c r="G13" s="2" t="s">
        <v>104</v>
      </c>
      <c r="H13" s="43" t="s">
        <v>18</v>
      </c>
      <c r="I13" s="2" t="s">
        <v>20</v>
      </c>
      <c r="J13" s="9"/>
    </row>
    <row r="14" spans="2:10" x14ac:dyDescent="0.25">
      <c r="B14" s="8"/>
      <c r="C14" s="2" t="s">
        <v>105</v>
      </c>
      <c r="D14" s="43" t="s">
        <v>18</v>
      </c>
      <c r="E14" s="14" t="s">
        <v>20</v>
      </c>
      <c r="G14" s="2" t="s">
        <v>105</v>
      </c>
      <c r="H14" s="43" t="s">
        <v>18</v>
      </c>
      <c r="I14" s="14" t="s">
        <v>20</v>
      </c>
      <c r="J14" s="9"/>
    </row>
    <row r="15" spans="2:10" x14ac:dyDescent="0.25">
      <c r="B15" s="8"/>
      <c r="C15" s="14" t="s">
        <v>106</v>
      </c>
      <c r="D15" s="43" t="s">
        <v>18</v>
      </c>
      <c r="E15" s="14" t="s">
        <v>20</v>
      </c>
      <c r="G15" s="14" t="s">
        <v>106</v>
      </c>
      <c r="H15" s="43" t="s">
        <v>18</v>
      </c>
      <c r="I15" s="14" t="s">
        <v>20</v>
      </c>
      <c r="J15" s="9"/>
    </row>
    <row r="16" spans="2:10" x14ac:dyDescent="0.25">
      <c r="B16" s="8"/>
      <c r="C16" s="14" t="s">
        <v>107</v>
      </c>
      <c r="D16" s="43" t="s">
        <v>18</v>
      </c>
      <c r="E16" s="14" t="s">
        <v>20</v>
      </c>
      <c r="G16" s="14" t="s">
        <v>107</v>
      </c>
      <c r="H16" s="43" t="s">
        <v>18</v>
      </c>
      <c r="I16" s="14" t="s">
        <v>20</v>
      </c>
      <c r="J16" s="9"/>
    </row>
    <row r="17" spans="2:10" x14ac:dyDescent="0.25">
      <c r="B17" s="8"/>
      <c r="C17" s="14" t="s">
        <v>108</v>
      </c>
      <c r="D17" s="44" t="e">
        <f>D13/D12</f>
        <v>#VALUE!</v>
      </c>
      <c r="E17" s="14"/>
      <c r="G17" s="44"/>
      <c r="H17" s="44"/>
      <c r="I17" s="14"/>
      <c r="J17" s="9"/>
    </row>
    <row r="18" spans="2:10" x14ac:dyDescent="0.25">
      <c r="B18" s="8"/>
      <c r="C18" s="14" t="s">
        <v>109</v>
      </c>
      <c r="D18" s="44" t="e">
        <f>D15/D12</f>
        <v>#VALUE!</v>
      </c>
      <c r="E18" s="14"/>
      <c r="G18" s="44"/>
      <c r="H18" s="44"/>
      <c r="I18" s="14"/>
      <c r="J18" s="9"/>
    </row>
    <row r="19" spans="2:10" x14ac:dyDescent="0.25">
      <c r="B19" s="8"/>
      <c r="C19" s="14" t="s">
        <v>99</v>
      </c>
      <c r="D19" s="43" t="s">
        <v>18</v>
      </c>
      <c r="E19" s="14" t="s">
        <v>100</v>
      </c>
      <c r="G19" s="14" t="s">
        <v>99</v>
      </c>
      <c r="H19" s="43" t="s">
        <v>18</v>
      </c>
      <c r="I19" s="14" t="s">
        <v>100</v>
      </c>
      <c r="J19" s="9"/>
    </row>
    <row r="20" spans="2:10" x14ac:dyDescent="0.25">
      <c r="B20" s="8"/>
      <c r="J20" s="9"/>
    </row>
    <row r="21" spans="2:10" x14ac:dyDescent="0.25">
      <c r="B21" s="8"/>
      <c r="C21" t="s">
        <v>102</v>
      </c>
      <c r="J21" s="9"/>
    </row>
    <row r="22" spans="2:10" x14ac:dyDescent="0.25">
      <c r="B22" s="8"/>
      <c r="C22" t="s">
        <v>174</v>
      </c>
      <c r="J22" s="9"/>
    </row>
    <row r="23" spans="2:10" x14ac:dyDescent="0.25">
      <c r="B23" s="8"/>
      <c r="C23" t="s">
        <v>175</v>
      </c>
      <c r="J23" s="9"/>
    </row>
    <row r="24" spans="2:10" x14ac:dyDescent="0.25">
      <c r="B24" s="8"/>
      <c r="C24" t="s">
        <v>176</v>
      </c>
      <c r="J24" s="9"/>
    </row>
    <row r="25" spans="2:10" x14ac:dyDescent="0.25">
      <c r="B25" s="8"/>
      <c r="C25" t="s">
        <v>177</v>
      </c>
      <c r="J25" s="9"/>
    </row>
    <row r="26" spans="2:10" x14ac:dyDescent="0.25">
      <c r="B26" s="8"/>
      <c r="J26" s="9"/>
    </row>
    <row r="27" spans="2:10" x14ac:dyDescent="0.25">
      <c r="B27" s="8"/>
      <c r="C27" s="4" t="s">
        <v>93</v>
      </c>
      <c r="D27" s="2"/>
      <c r="E27" s="2"/>
      <c r="F27" s="2"/>
      <c r="G27" s="2"/>
      <c r="H27" s="2"/>
      <c r="I27" s="2"/>
      <c r="J27" s="9"/>
    </row>
    <row r="28" spans="2:10" x14ac:dyDescent="0.25">
      <c r="B28" s="8"/>
      <c r="C28" s="2" t="s">
        <v>94</v>
      </c>
      <c r="D28" s="2"/>
      <c r="E28" s="2"/>
      <c r="F28" s="2"/>
      <c r="G28" s="2"/>
      <c r="H28" s="2"/>
      <c r="I28" s="2"/>
      <c r="J28" s="9"/>
    </row>
    <row r="29" spans="2:10" x14ac:dyDescent="0.25">
      <c r="B29" s="8"/>
      <c r="C29" s="2"/>
      <c r="D29" s="2"/>
      <c r="E29" s="2"/>
      <c r="F29" s="2"/>
      <c r="G29" s="2"/>
      <c r="H29" s="2"/>
      <c r="I29" s="4"/>
      <c r="J29" s="9"/>
    </row>
    <row r="30" spans="2:10" x14ac:dyDescent="0.25">
      <c r="B30" s="8"/>
      <c r="C30" s="21" t="s">
        <v>26</v>
      </c>
      <c r="D30" s="21" t="s">
        <v>12</v>
      </c>
      <c r="E30" s="21" t="s">
        <v>11</v>
      </c>
      <c r="F30" s="48" t="s">
        <v>22</v>
      </c>
      <c r="G30" s="48" t="s">
        <v>29</v>
      </c>
      <c r="H30" s="48" t="s">
        <v>30</v>
      </c>
      <c r="I30" s="15"/>
      <c r="J30" s="9"/>
    </row>
    <row r="31" spans="2:10" x14ac:dyDescent="0.25">
      <c r="B31" s="8"/>
      <c r="C31" s="14" t="s">
        <v>27</v>
      </c>
      <c r="D31" s="23" t="s">
        <v>18</v>
      </c>
      <c r="E31" s="23" t="s">
        <v>18</v>
      </c>
      <c r="F31" s="23" t="s">
        <v>18</v>
      </c>
      <c r="G31" s="23" t="s">
        <v>18</v>
      </c>
      <c r="H31" s="23" t="s">
        <v>18</v>
      </c>
      <c r="I31" s="23"/>
      <c r="J31" s="9"/>
    </row>
    <row r="32" spans="2:10" x14ac:dyDescent="0.25">
      <c r="B32" s="8"/>
      <c r="C32" s="14" t="s">
        <v>28</v>
      </c>
      <c r="D32" s="23" t="s">
        <v>18</v>
      </c>
      <c r="E32" s="23" t="s">
        <v>18</v>
      </c>
      <c r="F32" s="23" t="s">
        <v>18</v>
      </c>
      <c r="G32" s="23" t="s">
        <v>18</v>
      </c>
      <c r="H32" s="23" t="s">
        <v>18</v>
      </c>
      <c r="I32" s="15"/>
      <c r="J32" s="9"/>
    </row>
    <row r="33" spans="2:10" x14ac:dyDescent="0.25">
      <c r="B33" s="8"/>
      <c r="C33" s="14" t="s">
        <v>95</v>
      </c>
      <c r="D33" s="23" t="s">
        <v>18</v>
      </c>
      <c r="E33" s="23" t="s">
        <v>18</v>
      </c>
      <c r="F33" s="23" t="s">
        <v>18</v>
      </c>
      <c r="G33" s="23" t="s">
        <v>18</v>
      </c>
      <c r="H33" s="23" t="s">
        <v>18</v>
      </c>
      <c r="I33" s="2"/>
      <c r="J33" s="9"/>
    </row>
    <row r="34" spans="2:10" x14ac:dyDescent="0.25">
      <c r="B34" s="8"/>
      <c r="C34" s="2"/>
      <c r="D34" s="2"/>
      <c r="E34" s="2"/>
      <c r="F34" s="2"/>
      <c r="G34" s="2"/>
      <c r="H34" s="2"/>
      <c r="I34" s="2"/>
      <c r="J34" s="9"/>
    </row>
    <row r="35" spans="2:10" x14ac:dyDescent="0.25">
      <c r="B35" s="8"/>
      <c r="C35" s="15" t="s">
        <v>178</v>
      </c>
      <c r="D35" s="2"/>
      <c r="E35" s="2"/>
      <c r="F35" s="2"/>
      <c r="G35" s="2"/>
      <c r="H35" s="2"/>
      <c r="I35" s="2"/>
      <c r="J35" s="9"/>
    </row>
    <row r="36" spans="2:10" x14ac:dyDescent="0.25">
      <c r="B36" s="8"/>
      <c r="C36" s="2"/>
      <c r="D36" s="2"/>
      <c r="E36" s="15" t="s">
        <v>33</v>
      </c>
      <c r="F36" s="2"/>
      <c r="G36" s="2"/>
      <c r="H36" s="2"/>
      <c r="I36" s="2"/>
      <c r="J36" s="9"/>
    </row>
    <row r="37" spans="2:10" x14ac:dyDescent="0.25">
      <c r="B37" s="8"/>
      <c r="C37" s="15" t="s">
        <v>31</v>
      </c>
      <c r="D37" s="4" t="s">
        <v>32</v>
      </c>
      <c r="E37" s="15" t="s">
        <v>4</v>
      </c>
      <c r="F37" s="4" t="s">
        <v>22</v>
      </c>
      <c r="G37" s="15" t="s">
        <v>29</v>
      </c>
      <c r="H37" s="15" t="s">
        <v>181</v>
      </c>
      <c r="I37" s="2"/>
      <c r="J37" s="9"/>
    </row>
    <row r="38" spans="2:10" x14ac:dyDescent="0.25">
      <c r="B38" s="8"/>
      <c r="C38" s="2">
        <v>1</v>
      </c>
      <c r="D38" s="23" t="s">
        <v>18</v>
      </c>
      <c r="E38" s="23" t="s">
        <v>18</v>
      </c>
      <c r="F38" s="23" t="s">
        <v>18</v>
      </c>
      <c r="G38" s="23" t="s">
        <v>18</v>
      </c>
      <c r="H38" s="2"/>
      <c r="I38" s="2"/>
      <c r="J38" s="9"/>
    </row>
    <row r="39" spans="2:10" x14ac:dyDescent="0.25">
      <c r="B39" s="8"/>
      <c r="C39" s="2">
        <v>2</v>
      </c>
      <c r="D39" s="23" t="s">
        <v>18</v>
      </c>
      <c r="E39" s="23" t="s">
        <v>18</v>
      </c>
      <c r="F39" s="23" t="s">
        <v>18</v>
      </c>
      <c r="G39" s="23" t="s">
        <v>18</v>
      </c>
      <c r="H39" s="2"/>
      <c r="I39" s="2"/>
      <c r="J39" s="9"/>
    </row>
    <row r="40" spans="2:10" x14ac:dyDescent="0.25">
      <c r="B40" s="8"/>
      <c r="C40" s="2">
        <v>3</v>
      </c>
      <c r="D40" s="23" t="s">
        <v>18</v>
      </c>
      <c r="E40" s="23" t="s">
        <v>18</v>
      </c>
      <c r="F40" s="23" t="s">
        <v>18</v>
      </c>
      <c r="G40" s="23" t="s">
        <v>18</v>
      </c>
      <c r="H40" s="2"/>
      <c r="I40" s="2"/>
      <c r="J40" s="9"/>
    </row>
    <row r="41" spans="2:10" x14ac:dyDescent="0.25">
      <c r="B41" s="8"/>
      <c r="C41" s="2"/>
      <c r="D41" s="2"/>
      <c r="E41" s="2"/>
      <c r="F41" s="2"/>
      <c r="G41" s="2"/>
      <c r="H41" s="2"/>
      <c r="I41" s="2"/>
      <c r="J41" s="9"/>
    </row>
    <row r="42" spans="2:10" x14ac:dyDescent="0.25">
      <c r="B42" s="8"/>
      <c r="C42" s="15" t="s">
        <v>110</v>
      </c>
      <c r="D42" s="2"/>
      <c r="E42" s="14"/>
      <c r="F42" s="14"/>
      <c r="G42" s="2"/>
      <c r="H42" s="2"/>
      <c r="I42" s="2"/>
      <c r="J42" s="9"/>
    </row>
    <row r="43" spans="2:10" x14ac:dyDescent="0.25">
      <c r="B43" s="8"/>
      <c r="C43" s="37" t="s">
        <v>78</v>
      </c>
      <c r="D43" s="2"/>
      <c r="E43" s="23" t="s">
        <v>18</v>
      </c>
      <c r="F43" s="14"/>
      <c r="G43" s="2"/>
      <c r="H43" s="2"/>
      <c r="I43" s="2"/>
      <c r="J43" s="9"/>
    </row>
    <row r="44" spans="2:10" x14ac:dyDescent="0.25">
      <c r="B44" s="8"/>
      <c r="C44" s="37" t="s">
        <v>86</v>
      </c>
      <c r="E44" s="23" t="s">
        <v>18</v>
      </c>
      <c r="H44" s="2"/>
      <c r="I44" s="2"/>
      <c r="J44" s="9"/>
    </row>
    <row r="45" spans="2:10" x14ac:dyDescent="0.25">
      <c r="B45" s="8"/>
      <c r="C45" s="37" t="s">
        <v>79</v>
      </c>
      <c r="D45" s="2"/>
      <c r="E45" s="23" t="s">
        <v>18</v>
      </c>
      <c r="F45" s="16" t="s">
        <v>20</v>
      </c>
      <c r="G45" s="2"/>
      <c r="H45" s="15"/>
      <c r="I45" s="2"/>
      <c r="J45" s="9"/>
    </row>
    <row r="46" spans="2:10" x14ac:dyDescent="0.25">
      <c r="B46" s="8"/>
      <c r="C46" s="37" t="s">
        <v>80</v>
      </c>
      <c r="D46" s="2"/>
      <c r="E46" s="23" t="s">
        <v>18</v>
      </c>
      <c r="F46" s="16" t="s">
        <v>20</v>
      </c>
      <c r="G46" s="15"/>
      <c r="H46" s="16"/>
      <c r="I46" s="2"/>
      <c r="J46" s="9"/>
    </row>
    <row r="47" spans="2:10" x14ac:dyDescent="0.25">
      <c r="B47" s="8"/>
      <c r="C47" s="16" t="s">
        <v>173</v>
      </c>
      <c r="D47" s="2"/>
      <c r="E47" s="14"/>
      <c r="F47" s="14"/>
      <c r="G47" s="2"/>
      <c r="H47" s="2"/>
      <c r="I47" s="2"/>
      <c r="J47" s="9"/>
    </row>
    <row r="48" spans="2:10" x14ac:dyDescent="0.25">
      <c r="B48" s="8"/>
      <c r="C48" s="16" t="s">
        <v>183</v>
      </c>
      <c r="D48" s="2"/>
      <c r="E48" s="2"/>
      <c r="F48" s="2"/>
      <c r="G48" s="2"/>
      <c r="H48" s="14"/>
      <c r="I48" s="2"/>
      <c r="J48" s="9"/>
    </row>
    <row r="49" spans="2:10" x14ac:dyDescent="0.25">
      <c r="B49" s="8"/>
      <c r="C49" s="16" t="s">
        <v>180</v>
      </c>
      <c r="D49" s="2"/>
      <c r="E49" s="23" t="s">
        <v>18</v>
      </c>
      <c r="F49" s="2"/>
      <c r="G49" s="2"/>
      <c r="H49" s="14"/>
      <c r="I49" s="2"/>
      <c r="J49" s="9"/>
    </row>
    <row r="50" spans="2:10" x14ac:dyDescent="0.25">
      <c r="B50" s="8"/>
      <c r="C50" s="2"/>
      <c r="D50" s="2"/>
      <c r="E50" s="2"/>
      <c r="F50" s="2"/>
      <c r="G50" s="2"/>
      <c r="H50" s="2"/>
      <c r="I50" s="2"/>
      <c r="J50" s="9"/>
    </row>
    <row r="51" spans="2:10" x14ac:dyDescent="0.25">
      <c r="B51" s="8"/>
      <c r="C51" s="4" t="s">
        <v>34</v>
      </c>
      <c r="D51" s="2"/>
      <c r="E51" s="2"/>
      <c r="F51" s="2"/>
      <c r="G51" s="2"/>
      <c r="H51" s="2"/>
      <c r="I51" s="2"/>
      <c r="J51" s="9"/>
    </row>
    <row r="52" spans="2:10" x14ac:dyDescent="0.25">
      <c r="B52" s="8"/>
      <c r="C52" s="14" t="s">
        <v>182</v>
      </c>
      <c r="D52" s="2"/>
      <c r="E52" s="2"/>
      <c r="F52" s="2"/>
      <c r="G52" s="2"/>
      <c r="H52" s="4"/>
      <c r="I52" s="15"/>
      <c r="J52" s="9"/>
    </row>
    <row r="53" spans="2:10" x14ac:dyDescent="0.25">
      <c r="B53" s="8"/>
      <c r="C53" s="2"/>
      <c r="D53" s="2"/>
      <c r="E53" s="2"/>
      <c r="F53" s="2"/>
      <c r="G53" s="2"/>
      <c r="H53" s="2"/>
      <c r="I53" s="2"/>
      <c r="J53" s="9"/>
    </row>
    <row r="54" spans="2:10" x14ac:dyDescent="0.25">
      <c r="B54" s="8"/>
      <c r="C54" s="4"/>
      <c r="D54" s="2"/>
      <c r="E54" s="2"/>
      <c r="F54" s="2"/>
      <c r="G54" s="2"/>
      <c r="H54" s="4"/>
      <c r="I54" s="15"/>
      <c r="J54" s="9"/>
    </row>
    <row r="55" spans="2:10" ht="13.8" thickBot="1" x14ac:dyDescent="0.3">
      <c r="B55" s="10"/>
      <c r="C55" s="11"/>
      <c r="D55" s="11"/>
      <c r="E55" s="11"/>
      <c r="F55" s="11"/>
      <c r="G55" s="11"/>
      <c r="H55" s="11"/>
      <c r="I55" s="11"/>
      <c r="J55" s="12"/>
    </row>
    <row r="56" spans="2:10" ht="13.8" thickTop="1" x14ac:dyDescent="0.25"/>
  </sheetData>
  <phoneticPr fontId="3" type="noConversion"/>
  <printOptions horizontalCentered="1"/>
  <pageMargins left="0.75" right="0.75" top="1" bottom="1" header="0.5" footer="0.5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1"/>
  <sheetViews>
    <sheetView topLeftCell="A10" zoomScale="110" zoomScaleNormal="110" workbookViewId="0">
      <selection activeCell="J45" sqref="J45"/>
    </sheetView>
  </sheetViews>
  <sheetFormatPr defaultRowHeight="13.2" x14ac:dyDescent="0.25"/>
  <cols>
    <col min="1" max="2" width="2.88671875" customWidth="1"/>
    <col min="10" max="10" width="7.44140625" customWidth="1"/>
    <col min="11" max="11" width="17.5546875" style="26" customWidth="1"/>
    <col min="12" max="12" width="3" customWidth="1"/>
    <col min="13" max="13" width="2.5546875" customWidth="1"/>
  </cols>
  <sheetData>
    <row r="1" spans="2:12" ht="13.8" thickBot="1" x14ac:dyDescent="0.3"/>
    <row r="2" spans="2:12" x14ac:dyDescent="0.25">
      <c r="B2" s="49"/>
      <c r="C2" s="50"/>
      <c r="D2" s="50"/>
      <c r="E2" s="50"/>
      <c r="F2" s="50"/>
      <c r="G2" s="50"/>
      <c r="H2" s="50"/>
      <c r="I2" s="50"/>
      <c r="J2" s="50"/>
      <c r="K2" s="51"/>
      <c r="L2" s="52"/>
    </row>
    <row r="3" spans="2:12" ht="17.399999999999999" x14ac:dyDescent="0.3">
      <c r="B3" s="53"/>
      <c r="C3" s="17" t="s">
        <v>35</v>
      </c>
      <c r="D3" s="13"/>
      <c r="E3" s="13"/>
      <c r="F3" s="13"/>
      <c r="G3" s="13"/>
      <c r="H3" s="13"/>
      <c r="I3" s="13"/>
      <c r="J3" s="13"/>
      <c r="K3" s="27"/>
      <c r="L3" s="54"/>
    </row>
    <row r="4" spans="2:12" ht="17.399999999999999" x14ac:dyDescent="0.3">
      <c r="B4" s="53"/>
      <c r="C4" s="17" t="s">
        <v>65</v>
      </c>
      <c r="D4" s="13"/>
      <c r="E4" s="13"/>
      <c r="F4" s="13"/>
      <c r="G4" s="13"/>
      <c r="H4" s="13"/>
      <c r="I4" s="13"/>
      <c r="J4" s="13"/>
      <c r="K4" s="27"/>
      <c r="L4" s="54"/>
    </row>
    <row r="5" spans="2:12" x14ac:dyDescent="0.25">
      <c r="B5" s="53"/>
      <c r="C5" s="13" t="s">
        <v>41</v>
      </c>
      <c r="D5" s="13"/>
      <c r="E5" s="13"/>
      <c r="F5" s="13"/>
      <c r="G5" s="13"/>
      <c r="H5" s="13"/>
      <c r="I5" s="13"/>
      <c r="J5" s="13"/>
      <c r="K5" s="27"/>
      <c r="L5" s="54"/>
    </row>
    <row r="6" spans="2:12" x14ac:dyDescent="0.25">
      <c r="B6" s="53"/>
      <c r="C6" s="2"/>
      <c r="D6" s="2"/>
      <c r="E6" s="2"/>
      <c r="F6" s="2"/>
      <c r="G6" s="2"/>
      <c r="H6" s="2"/>
      <c r="I6" s="2"/>
      <c r="J6" s="2"/>
      <c r="K6" s="24"/>
      <c r="L6" s="55"/>
    </row>
    <row r="7" spans="2:12" ht="15.6" x14ac:dyDescent="0.3">
      <c r="B7" s="53"/>
      <c r="C7" s="3" t="s">
        <v>14</v>
      </c>
      <c r="D7" s="2"/>
      <c r="E7" s="2"/>
      <c r="F7" s="2"/>
      <c r="G7" s="2"/>
      <c r="H7" s="3"/>
      <c r="I7" s="2"/>
      <c r="J7" s="2"/>
      <c r="K7" s="24"/>
      <c r="L7" s="55"/>
    </row>
    <row r="8" spans="2:12" x14ac:dyDescent="0.25">
      <c r="B8" s="53"/>
      <c r="C8" s="2"/>
      <c r="D8" s="2"/>
      <c r="E8" s="2"/>
      <c r="F8" s="2"/>
      <c r="G8" s="2"/>
      <c r="H8" s="2"/>
      <c r="I8" s="2"/>
      <c r="J8" s="2"/>
      <c r="K8" s="24"/>
      <c r="L8" s="55"/>
    </row>
    <row r="9" spans="2:12" ht="15.6" x14ac:dyDescent="0.3">
      <c r="B9" s="53"/>
      <c r="C9" s="3" t="s">
        <v>37</v>
      </c>
      <c r="D9" s="2"/>
      <c r="E9" s="2"/>
      <c r="F9" s="2"/>
      <c r="G9" s="4"/>
      <c r="H9" s="2"/>
      <c r="I9" s="4"/>
      <c r="J9" s="2"/>
      <c r="K9" s="24"/>
      <c r="L9" s="55"/>
    </row>
    <row r="10" spans="2:12" x14ac:dyDescent="0.25">
      <c r="B10" s="53"/>
      <c r="C10" s="2"/>
      <c r="D10" s="2"/>
      <c r="E10" s="2"/>
      <c r="F10" s="2"/>
      <c r="G10" s="2"/>
      <c r="H10" s="2"/>
      <c r="I10" s="2"/>
      <c r="J10" s="2"/>
      <c r="K10" s="24"/>
      <c r="L10" s="55"/>
    </row>
    <row r="11" spans="2:12" ht="15.6" x14ac:dyDescent="0.3">
      <c r="B11" s="53"/>
      <c r="C11" s="3" t="s">
        <v>125</v>
      </c>
      <c r="D11" s="2"/>
      <c r="E11" s="2"/>
      <c r="F11" s="4" t="s">
        <v>66</v>
      </c>
      <c r="G11" s="2"/>
      <c r="H11" s="2"/>
      <c r="I11" s="2"/>
      <c r="J11" s="2"/>
      <c r="K11" s="24">
        <v>0</v>
      </c>
      <c r="L11" s="55"/>
    </row>
    <row r="12" spans="2:12" ht="13.8" thickBot="1" x14ac:dyDescent="0.3">
      <c r="B12" s="53"/>
      <c r="C12" s="2"/>
      <c r="D12" s="2"/>
      <c r="E12" s="2"/>
      <c r="F12" s="4" t="s">
        <v>36</v>
      </c>
      <c r="G12" s="2"/>
      <c r="H12" s="2"/>
      <c r="I12" s="2"/>
      <c r="J12" s="2"/>
      <c r="K12" s="41">
        <v>0</v>
      </c>
      <c r="L12" s="55"/>
    </row>
    <row r="13" spans="2:12" x14ac:dyDescent="0.25">
      <c r="B13" s="53"/>
      <c r="C13" s="2"/>
      <c r="D13" s="2"/>
      <c r="E13" s="2"/>
      <c r="F13" s="4" t="s">
        <v>126</v>
      </c>
      <c r="G13" s="2"/>
      <c r="H13" s="2"/>
      <c r="I13" s="2"/>
      <c r="J13" s="2"/>
      <c r="K13" s="24">
        <f>SUM(K11:K12)</f>
        <v>0</v>
      </c>
      <c r="L13" s="55"/>
    </row>
    <row r="14" spans="2:12" x14ac:dyDescent="0.25">
      <c r="B14" s="53"/>
      <c r="C14" s="2"/>
      <c r="D14" s="2"/>
      <c r="E14" s="2"/>
      <c r="F14" s="4"/>
      <c r="G14" s="2"/>
      <c r="H14" s="2"/>
      <c r="I14" s="2"/>
      <c r="J14" s="2"/>
      <c r="K14" s="24"/>
      <c r="L14" s="55"/>
    </row>
    <row r="15" spans="2:12" ht="15.6" x14ac:dyDescent="0.3">
      <c r="B15" s="53"/>
      <c r="C15" s="3" t="s">
        <v>127</v>
      </c>
      <c r="D15" s="2"/>
      <c r="E15" s="2"/>
      <c r="F15" s="2"/>
      <c r="G15" s="2"/>
      <c r="H15" s="2"/>
      <c r="I15" s="2"/>
      <c r="J15" s="2"/>
      <c r="K15" s="24"/>
      <c r="L15" s="55"/>
    </row>
    <row r="16" spans="2:12" x14ac:dyDescent="0.25">
      <c r="B16" s="53"/>
      <c r="C16" s="2"/>
      <c r="D16" s="15" t="s">
        <v>38</v>
      </c>
      <c r="E16" s="2"/>
      <c r="F16" s="2"/>
      <c r="G16" s="2"/>
      <c r="H16" s="2"/>
      <c r="I16" s="2"/>
      <c r="J16" s="2"/>
      <c r="K16" s="25">
        <v>0</v>
      </c>
      <c r="L16" s="55"/>
    </row>
    <row r="17" spans="1:12" x14ac:dyDescent="0.25">
      <c r="B17" s="53"/>
      <c r="C17" s="2"/>
      <c r="D17" s="4" t="s">
        <v>67</v>
      </c>
      <c r="E17" s="2"/>
      <c r="F17" s="2"/>
      <c r="G17" s="2"/>
      <c r="H17" s="2"/>
      <c r="I17" s="2"/>
      <c r="J17" s="2"/>
      <c r="K17" s="25">
        <v>0</v>
      </c>
      <c r="L17" s="55"/>
    </row>
    <row r="18" spans="1:12" x14ac:dyDescent="0.25">
      <c r="B18" s="53"/>
      <c r="C18" s="2"/>
      <c r="D18" s="15" t="s">
        <v>39</v>
      </c>
      <c r="E18" s="2"/>
      <c r="F18" s="2"/>
      <c r="G18" s="2"/>
      <c r="H18" s="2"/>
      <c r="I18" s="2"/>
      <c r="J18" s="2"/>
      <c r="K18" s="25">
        <v>0</v>
      </c>
      <c r="L18" s="55"/>
    </row>
    <row r="19" spans="1:12" x14ac:dyDescent="0.25">
      <c r="B19" s="53"/>
      <c r="C19" s="2"/>
      <c r="D19" s="15" t="s">
        <v>122</v>
      </c>
      <c r="E19" s="2"/>
      <c r="F19" s="2"/>
      <c r="G19" s="2"/>
      <c r="H19" s="2"/>
      <c r="I19" s="2"/>
      <c r="J19" s="2"/>
      <c r="K19" s="25">
        <v>0</v>
      </c>
      <c r="L19" s="55"/>
    </row>
    <row r="20" spans="1:12" x14ac:dyDescent="0.25">
      <c r="B20" s="53"/>
      <c r="C20" s="2"/>
      <c r="D20" s="15" t="s">
        <v>123</v>
      </c>
      <c r="E20" s="2"/>
      <c r="F20" s="2"/>
      <c r="G20" s="2"/>
      <c r="H20" s="2"/>
      <c r="I20" s="2"/>
      <c r="J20" s="2"/>
      <c r="K20" s="25">
        <v>0</v>
      </c>
      <c r="L20" s="55"/>
    </row>
    <row r="21" spans="1:12" x14ac:dyDescent="0.25">
      <c r="A21" s="2"/>
      <c r="B21" s="53"/>
      <c r="C21" s="2"/>
      <c r="D21" s="15" t="s">
        <v>40</v>
      </c>
      <c r="E21" s="2"/>
      <c r="F21" s="2"/>
      <c r="G21" s="2"/>
      <c r="H21" s="2"/>
      <c r="I21" s="2"/>
      <c r="J21" s="2"/>
      <c r="K21" s="25">
        <v>0</v>
      </c>
      <c r="L21" s="55"/>
    </row>
    <row r="22" spans="1:12" x14ac:dyDescent="0.25">
      <c r="B22" s="53"/>
      <c r="C22" s="2"/>
      <c r="D22" s="15" t="s">
        <v>124</v>
      </c>
      <c r="E22" s="2"/>
      <c r="F22" s="2"/>
      <c r="G22" s="2"/>
      <c r="H22" s="2"/>
      <c r="I22" s="2"/>
      <c r="J22" s="2"/>
      <c r="K22" s="25">
        <v>0</v>
      </c>
      <c r="L22" s="55"/>
    </row>
    <row r="23" spans="1:12" x14ac:dyDescent="0.25">
      <c r="B23" s="53"/>
      <c r="C23" s="2"/>
      <c r="D23" s="15" t="s">
        <v>68</v>
      </c>
      <c r="E23" s="2"/>
      <c r="F23" s="2"/>
      <c r="G23" s="2"/>
      <c r="H23" s="2"/>
      <c r="I23" s="2"/>
      <c r="J23" s="2"/>
      <c r="K23" s="25">
        <v>0</v>
      </c>
      <c r="L23" s="55"/>
    </row>
    <row r="24" spans="1:12" x14ac:dyDescent="0.25">
      <c r="B24" s="53"/>
      <c r="C24" s="2"/>
      <c r="D24" s="15" t="s">
        <v>69</v>
      </c>
      <c r="E24" s="2"/>
      <c r="F24" s="2"/>
      <c r="G24" s="2"/>
      <c r="H24" s="2"/>
      <c r="I24" s="2"/>
      <c r="J24" s="2"/>
      <c r="K24" s="25">
        <v>0</v>
      </c>
      <c r="L24" s="55"/>
    </row>
    <row r="25" spans="1:12" x14ac:dyDescent="0.25">
      <c r="B25" s="53"/>
      <c r="C25" s="2"/>
      <c r="D25" s="15" t="s">
        <v>70</v>
      </c>
      <c r="E25" s="2"/>
      <c r="F25" s="2"/>
      <c r="G25" s="2"/>
      <c r="H25" s="2"/>
      <c r="I25" s="2"/>
      <c r="J25" s="2"/>
      <c r="K25" s="25">
        <v>0</v>
      </c>
      <c r="L25" s="55"/>
    </row>
    <row r="26" spans="1:12" x14ac:dyDescent="0.25">
      <c r="B26" s="53"/>
      <c r="C26" s="2"/>
      <c r="D26" s="15" t="s">
        <v>128</v>
      </c>
      <c r="E26" s="2"/>
      <c r="F26" s="2"/>
      <c r="G26" s="2"/>
      <c r="H26" s="2"/>
      <c r="I26" s="2"/>
      <c r="J26" s="2"/>
      <c r="K26" s="25">
        <v>0</v>
      </c>
      <c r="L26" s="55"/>
    </row>
    <row r="27" spans="1:12" ht="13.8" thickBot="1" x14ac:dyDescent="0.3">
      <c r="B27" s="53"/>
      <c r="C27" s="2"/>
      <c r="D27" s="15" t="s">
        <v>121</v>
      </c>
      <c r="E27" s="2"/>
      <c r="F27" s="2"/>
      <c r="G27" s="2"/>
      <c r="H27" s="2"/>
      <c r="I27" s="2"/>
      <c r="J27" s="2"/>
      <c r="K27" s="42">
        <v>0</v>
      </c>
      <c r="L27" s="55"/>
    </row>
    <row r="28" spans="1:12" ht="15.6" x14ac:dyDescent="0.3">
      <c r="B28" s="53"/>
      <c r="C28" s="3"/>
      <c r="D28" s="2"/>
      <c r="E28" s="2"/>
      <c r="F28" s="2"/>
      <c r="H28" s="2"/>
      <c r="I28" s="3" t="s">
        <v>135</v>
      </c>
      <c r="J28" s="2"/>
      <c r="K28" s="24">
        <f>SUM(K16:K27)</f>
        <v>0</v>
      </c>
      <c r="L28" s="55"/>
    </row>
    <row r="29" spans="1:12" ht="15.6" x14ac:dyDescent="0.3">
      <c r="B29" s="53"/>
      <c r="C29" s="3"/>
      <c r="D29" s="2"/>
      <c r="E29" s="2"/>
      <c r="F29" s="2"/>
      <c r="H29" s="2"/>
      <c r="I29" s="3"/>
      <c r="J29" s="2"/>
      <c r="K29" s="24"/>
      <c r="L29" s="55"/>
    </row>
    <row r="30" spans="1:12" ht="15.6" x14ac:dyDescent="0.3">
      <c r="B30" s="53"/>
      <c r="C30" s="3"/>
      <c r="D30" s="2"/>
      <c r="E30" s="2"/>
      <c r="F30" s="2"/>
      <c r="H30" s="2"/>
      <c r="I30" s="3" t="s">
        <v>129</v>
      </c>
      <c r="J30" s="2"/>
      <c r="K30" s="24">
        <f>K13-K28</f>
        <v>0</v>
      </c>
      <c r="L30" s="55"/>
    </row>
    <row r="31" spans="1:12" ht="15.6" x14ac:dyDescent="0.3">
      <c r="B31" s="53"/>
      <c r="C31" s="3"/>
      <c r="D31" s="2"/>
      <c r="E31" s="2"/>
      <c r="F31" s="2"/>
      <c r="G31" s="3"/>
      <c r="H31" s="2"/>
      <c r="I31" s="2"/>
      <c r="J31" s="2"/>
      <c r="K31" s="24"/>
      <c r="L31" s="55"/>
    </row>
    <row r="32" spans="1:12" ht="15.6" x14ac:dyDescent="0.3">
      <c r="B32" s="53"/>
      <c r="C32" s="3" t="s">
        <v>136</v>
      </c>
      <c r="D32" s="2"/>
      <c r="E32" s="2"/>
      <c r="F32" s="2"/>
      <c r="G32" s="2"/>
      <c r="H32" s="2"/>
      <c r="I32" s="2"/>
      <c r="J32" s="2"/>
      <c r="K32" s="24"/>
      <c r="L32" s="55"/>
    </row>
    <row r="33" spans="2:13" x14ac:dyDescent="0.25">
      <c r="B33" s="53"/>
      <c r="C33" s="2"/>
      <c r="D33" s="15" t="s">
        <v>132</v>
      </c>
      <c r="E33" s="2"/>
      <c r="F33" s="2"/>
      <c r="G33" s="2"/>
      <c r="H33" s="2"/>
      <c r="I33" s="2"/>
      <c r="J33" s="2"/>
      <c r="K33" s="25">
        <v>0</v>
      </c>
      <c r="L33" s="55"/>
    </row>
    <row r="34" spans="2:13" x14ac:dyDescent="0.25">
      <c r="B34" s="53"/>
      <c r="C34" s="2"/>
      <c r="D34" s="15" t="s">
        <v>71</v>
      </c>
      <c r="E34" s="2"/>
      <c r="F34" s="2"/>
      <c r="G34" s="2"/>
      <c r="H34" s="2"/>
      <c r="I34" s="2"/>
      <c r="J34" s="2"/>
      <c r="K34" s="25">
        <v>0</v>
      </c>
      <c r="L34" s="55"/>
    </row>
    <row r="35" spans="2:13" x14ac:dyDescent="0.25">
      <c r="B35" s="53"/>
      <c r="C35" s="2"/>
      <c r="D35" s="4" t="s">
        <v>130</v>
      </c>
      <c r="E35" s="2"/>
      <c r="F35" s="2"/>
      <c r="G35" s="2"/>
      <c r="H35" s="2"/>
      <c r="I35" s="2"/>
      <c r="J35" s="2"/>
      <c r="K35" s="24">
        <v>0</v>
      </c>
      <c r="L35" s="55"/>
    </row>
    <row r="36" spans="2:13" ht="13.8" thickBot="1" x14ac:dyDescent="0.3">
      <c r="B36" s="53"/>
      <c r="C36" s="2"/>
      <c r="D36" s="15" t="s">
        <v>131</v>
      </c>
      <c r="E36" s="2"/>
      <c r="F36" s="2"/>
      <c r="G36" s="2"/>
      <c r="H36" s="2"/>
      <c r="I36" s="2"/>
      <c r="J36" s="2"/>
      <c r="K36" s="41">
        <v>0</v>
      </c>
      <c r="L36" s="55"/>
    </row>
    <row r="37" spans="2:13" ht="15.6" x14ac:dyDescent="0.3">
      <c r="B37" s="53"/>
      <c r="C37" s="3"/>
      <c r="D37" s="2"/>
      <c r="E37" s="2"/>
      <c r="F37" s="2"/>
      <c r="G37" s="3" t="s">
        <v>133</v>
      </c>
      <c r="H37" s="2"/>
      <c r="I37" s="2"/>
      <c r="J37" s="2"/>
      <c r="K37" s="24">
        <f>SUM(K33:K36)</f>
        <v>0</v>
      </c>
      <c r="L37" s="55"/>
    </row>
    <row r="38" spans="2:13" ht="15.6" x14ac:dyDescent="0.3">
      <c r="B38" s="53"/>
      <c r="C38" s="3"/>
      <c r="D38" s="2"/>
      <c r="E38" s="2"/>
      <c r="F38" s="2"/>
      <c r="G38" s="3"/>
      <c r="H38" s="2"/>
      <c r="I38" s="2"/>
      <c r="J38" s="2"/>
      <c r="K38" s="24"/>
      <c r="L38" s="55"/>
    </row>
    <row r="39" spans="2:13" ht="16.2" thickBot="1" x14ac:dyDescent="0.35">
      <c r="B39" s="56"/>
      <c r="C39" s="57"/>
      <c r="D39" s="57"/>
      <c r="E39" s="57"/>
      <c r="F39" s="58" t="s">
        <v>134</v>
      </c>
      <c r="G39" s="57"/>
      <c r="H39" s="57"/>
      <c r="I39" s="57"/>
      <c r="J39" s="57"/>
      <c r="K39" s="41">
        <f>SUM(K30-K37)</f>
        <v>0</v>
      </c>
      <c r="L39" s="59"/>
    </row>
    <row r="41" spans="2:13" x14ac:dyDescent="0.25">
      <c r="B41" s="2"/>
      <c r="C41" s="2"/>
      <c r="D41" s="4"/>
      <c r="E41" s="2"/>
      <c r="F41" s="2"/>
      <c r="G41" s="2"/>
      <c r="H41" s="2"/>
      <c r="I41" s="2"/>
      <c r="J41" s="2"/>
      <c r="K41" s="24"/>
      <c r="L41" s="2"/>
    </row>
    <row r="42" spans="2:13" x14ac:dyDescent="0.25">
      <c r="B42" s="2"/>
      <c r="C42" s="2"/>
      <c r="D42" s="4"/>
      <c r="E42" s="2"/>
      <c r="F42" s="2"/>
      <c r="G42" s="2"/>
      <c r="H42" s="2"/>
      <c r="I42" s="2"/>
      <c r="J42" s="2"/>
      <c r="K42" s="24"/>
      <c r="L42" s="2"/>
    </row>
    <row r="43" spans="2:13" x14ac:dyDescent="0.25">
      <c r="B43" s="2"/>
      <c r="C43" s="2"/>
      <c r="D43" s="15"/>
      <c r="E43" s="2"/>
      <c r="F43" s="2"/>
      <c r="G43" s="2"/>
      <c r="H43" s="2"/>
      <c r="I43" s="2"/>
      <c r="J43" s="2"/>
      <c r="K43" s="24"/>
      <c r="L43" s="2"/>
    </row>
    <row r="44" spans="2:13" ht="15.6" x14ac:dyDescent="0.3">
      <c r="B44" s="2"/>
      <c r="C44" s="3"/>
      <c r="D44" s="2"/>
      <c r="E44" s="2"/>
      <c r="F44" s="2"/>
      <c r="G44" s="3"/>
      <c r="H44" s="2"/>
      <c r="I44" s="2"/>
      <c r="J44" s="2"/>
      <c r="K44" s="24"/>
      <c r="L44" s="2"/>
    </row>
    <row r="45" spans="2:13" ht="15.6" x14ac:dyDescent="0.3">
      <c r="B45" s="2"/>
      <c r="C45" s="3"/>
      <c r="D45" s="2"/>
      <c r="E45" s="2"/>
      <c r="F45" s="2"/>
      <c r="G45" s="2"/>
      <c r="H45" s="2"/>
      <c r="I45" s="2"/>
      <c r="J45" s="2"/>
      <c r="K45" s="24"/>
      <c r="L45" s="2"/>
      <c r="M45" s="2"/>
    </row>
    <row r="46" spans="2:13" x14ac:dyDescent="0.25">
      <c r="B46" s="2"/>
      <c r="C46" s="2"/>
      <c r="D46" s="4"/>
      <c r="E46" s="2"/>
      <c r="F46" s="2"/>
      <c r="G46" s="2"/>
      <c r="H46" s="2"/>
      <c r="I46" s="2"/>
      <c r="J46" s="2"/>
      <c r="K46" s="24"/>
      <c r="L46" s="2"/>
      <c r="M46" s="2"/>
    </row>
    <row r="47" spans="2:13" x14ac:dyDescent="0.25">
      <c r="B47" s="2"/>
      <c r="C47" s="2"/>
      <c r="D47" s="4"/>
      <c r="E47" s="2"/>
      <c r="F47" s="2"/>
      <c r="G47" s="2"/>
      <c r="H47" s="2"/>
      <c r="I47" s="2"/>
      <c r="J47" s="2"/>
      <c r="K47" s="24"/>
      <c r="L47" s="2"/>
      <c r="M47" s="2"/>
    </row>
    <row r="48" spans="2:13" ht="15.6" x14ac:dyDescent="0.3">
      <c r="B48" s="2"/>
      <c r="C48" s="3"/>
      <c r="D48" s="2"/>
      <c r="E48" s="2"/>
      <c r="F48" s="2"/>
      <c r="G48" s="2"/>
      <c r="H48" s="2"/>
      <c r="I48" s="2"/>
      <c r="J48" s="2"/>
      <c r="K48" s="24"/>
      <c r="L48" s="2"/>
      <c r="M48" s="2"/>
    </row>
    <row r="49" spans="2:13" x14ac:dyDescent="0.25">
      <c r="B49" s="2"/>
      <c r="C49" s="2"/>
      <c r="D49" s="4"/>
      <c r="E49" s="2"/>
      <c r="F49" s="2"/>
      <c r="G49" s="2"/>
      <c r="H49" s="2"/>
      <c r="I49" s="2"/>
      <c r="J49" s="2"/>
      <c r="K49" s="24"/>
      <c r="L49" s="2"/>
      <c r="M49" s="2"/>
    </row>
    <row r="50" spans="2:13" x14ac:dyDescent="0.25">
      <c r="B50" s="2"/>
      <c r="C50" s="2"/>
      <c r="D50" s="15"/>
      <c r="E50" s="2"/>
      <c r="F50" s="2"/>
      <c r="G50" s="2"/>
      <c r="H50" s="2"/>
      <c r="I50" s="2"/>
      <c r="J50" s="2"/>
      <c r="K50" s="24"/>
      <c r="L50" s="2"/>
      <c r="M50" s="2"/>
    </row>
    <row r="51" spans="2:13" x14ac:dyDescent="0.25">
      <c r="B51" s="2"/>
      <c r="C51" s="2"/>
      <c r="D51" s="15"/>
      <c r="E51" s="2"/>
      <c r="F51" s="2"/>
      <c r="G51" s="2"/>
      <c r="H51" s="2"/>
      <c r="I51" s="2"/>
      <c r="J51" s="2"/>
      <c r="K51" s="24"/>
      <c r="L51" s="2"/>
      <c r="M51" s="2"/>
    </row>
    <row r="52" spans="2:13" x14ac:dyDescent="0.25">
      <c r="B52" s="2"/>
      <c r="C52" s="2"/>
      <c r="D52" s="15"/>
      <c r="E52" s="2"/>
      <c r="F52" s="2"/>
      <c r="G52" s="2"/>
      <c r="H52" s="2"/>
      <c r="I52" s="2"/>
      <c r="J52" s="2"/>
      <c r="K52" s="24"/>
      <c r="L52" s="2"/>
      <c r="M52" s="2"/>
    </row>
    <row r="53" spans="2:13" x14ac:dyDescent="0.25">
      <c r="B53" s="2"/>
      <c r="C53" s="2"/>
      <c r="D53" s="15"/>
      <c r="E53" s="2"/>
      <c r="F53" s="2"/>
      <c r="G53" s="2"/>
      <c r="H53" s="2"/>
      <c r="I53" s="2"/>
      <c r="J53" s="2"/>
      <c r="K53" s="24"/>
      <c r="L53" s="2"/>
      <c r="M53" s="2"/>
    </row>
    <row r="54" spans="2:13" x14ac:dyDescent="0.25">
      <c r="B54" s="2"/>
      <c r="C54" s="2"/>
      <c r="D54" s="15"/>
      <c r="E54" s="2"/>
      <c r="F54" s="2"/>
      <c r="G54" s="2"/>
      <c r="H54" s="2"/>
      <c r="I54" s="2"/>
      <c r="J54" s="2"/>
      <c r="K54" s="24"/>
      <c r="L54" s="2"/>
      <c r="M54" s="2"/>
    </row>
    <row r="55" spans="2:13" x14ac:dyDescent="0.25">
      <c r="B55" s="2"/>
      <c r="C55" s="2"/>
      <c r="D55" s="15"/>
      <c r="E55" s="2"/>
      <c r="F55" s="2"/>
      <c r="G55" s="2"/>
      <c r="H55" s="2"/>
      <c r="I55" s="2"/>
      <c r="J55" s="2"/>
      <c r="K55" s="24"/>
      <c r="L55" s="2"/>
      <c r="M55" s="2"/>
    </row>
    <row r="56" spans="2:13" ht="15.6" x14ac:dyDescent="0.3">
      <c r="B56" s="2"/>
      <c r="C56" s="3"/>
      <c r="D56" s="2"/>
      <c r="E56" s="3"/>
      <c r="F56" s="2"/>
      <c r="G56" s="2"/>
      <c r="H56" s="2"/>
      <c r="I56" s="2"/>
      <c r="J56" s="2"/>
      <c r="K56" s="24"/>
      <c r="L56" s="2"/>
      <c r="M56" s="2"/>
    </row>
    <row r="57" spans="2:13" x14ac:dyDescent="0.25">
      <c r="B57" s="2"/>
      <c r="C57" s="2"/>
      <c r="D57" s="2"/>
      <c r="E57" s="2"/>
      <c r="F57" s="2"/>
      <c r="G57" s="2"/>
      <c r="H57" s="2"/>
      <c r="I57" s="2"/>
      <c r="J57" s="2"/>
      <c r="K57" s="24"/>
      <c r="L57" s="2"/>
      <c r="M57" s="2"/>
    </row>
    <row r="58" spans="2:13" x14ac:dyDescent="0.25">
      <c r="M58" s="2"/>
    </row>
    <row r="59" spans="2:13" x14ac:dyDescent="0.25">
      <c r="M59" s="2"/>
    </row>
    <row r="60" spans="2:13" x14ac:dyDescent="0.25">
      <c r="M60" s="2"/>
    </row>
    <row r="61" spans="2:13" x14ac:dyDescent="0.25">
      <c r="M61" s="2"/>
    </row>
  </sheetData>
  <phoneticPr fontId="3" type="noConversion"/>
  <printOptions horizontalCentered="1"/>
  <pageMargins left="0.66" right="0.75" top="0.51" bottom="1" header="0.5" footer="0.5"/>
  <pageSetup scale="83" orientation="portrait" r:id="rId1"/>
  <headerFooter alignWithMargins="0">
    <oddFooter>&amp;L&amp;BUSDA Confidential&amp;B&amp;C&amp;D&amp;RPage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97"/>
  <sheetViews>
    <sheetView tabSelected="1" zoomScale="90" zoomScaleNormal="90" workbookViewId="0">
      <selection activeCell="I94" sqref="I94"/>
    </sheetView>
  </sheetViews>
  <sheetFormatPr defaultRowHeight="13.2" x14ac:dyDescent="0.25"/>
  <cols>
    <col min="2" max="2" width="2.88671875" customWidth="1"/>
    <col min="3" max="3" width="13.44140625" customWidth="1"/>
    <col min="4" max="4" width="16" customWidth="1"/>
    <col min="5" max="5" width="15.44140625" customWidth="1"/>
    <col min="6" max="6" width="16" customWidth="1"/>
    <col min="7" max="7" width="16.44140625" customWidth="1"/>
    <col min="8" max="8" width="15.44140625" customWidth="1"/>
    <col min="9" max="9" width="16.5546875" customWidth="1"/>
    <col min="10" max="10" width="13.6640625" customWidth="1"/>
    <col min="11" max="11" width="15" customWidth="1"/>
    <col min="12" max="12" width="2.6640625" customWidth="1"/>
    <col min="18" max="18" width="15.109375" customWidth="1"/>
    <col min="19" max="19" width="21.6640625" customWidth="1"/>
    <col min="20" max="20" width="12" customWidth="1"/>
    <col min="21" max="21" width="12.5546875" customWidth="1"/>
    <col min="22" max="22" width="16" customWidth="1"/>
  </cols>
  <sheetData>
    <row r="1" spans="2:12" ht="13.8" thickBot="1" x14ac:dyDescent="0.3"/>
    <row r="2" spans="2:12" ht="13.8" thickTop="1" x14ac:dyDescent="0.25">
      <c r="B2" s="5"/>
      <c r="C2" s="6"/>
      <c r="D2" s="6"/>
      <c r="E2" s="6"/>
      <c r="F2" s="6"/>
      <c r="G2" s="6"/>
      <c r="H2" s="6"/>
      <c r="I2" s="6"/>
      <c r="J2" s="6"/>
      <c r="K2" s="6"/>
      <c r="L2" s="7"/>
    </row>
    <row r="3" spans="2:12" ht="17.399999999999999" x14ac:dyDescent="0.3">
      <c r="B3" s="8"/>
      <c r="C3" s="17" t="s">
        <v>163</v>
      </c>
      <c r="D3" s="13"/>
      <c r="E3" s="13"/>
      <c r="F3" s="13"/>
      <c r="G3" s="13"/>
      <c r="H3" s="13"/>
      <c r="I3" s="13"/>
      <c r="J3" s="13"/>
      <c r="K3" s="13"/>
      <c r="L3" s="9"/>
    </row>
    <row r="4" spans="2:12" x14ac:dyDescent="0.25">
      <c r="B4" s="8"/>
      <c r="C4" s="13"/>
      <c r="D4" s="13"/>
      <c r="E4" s="13"/>
      <c r="F4" s="13"/>
      <c r="G4" s="13"/>
      <c r="H4" s="13"/>
      <c r="I4" s="13"/>
      <c r="J4" s="13"/>
      <c r="K4" s="13"/>
      <c r="L4" s="9"/>
    </row>
    <row r="5" spans="2:12" ht="15.6" x14ac:dyDescent="0.3">
      <c r="B5" s="8"/>
      <c r="C5" s="3" t="s">
        <v>14</v>
      </c>
      <c r="D5" s="2"/>
      <c r="E5" s="2"/>
      <c r="F5" s="2"/>
      <c r="G5" s="2"/>
      <c r="H5" s="2"/>
      <c r="I5" s="2"/>
      <c r="J5" s="2"/>
      <c r="K5" s="2"/>
      <c r="L5" s="9"/>
    </row>
    <row r="6" spans="2:12" x14ac:dyDescent="0.25">
      <c r="B6" s="8"/>
      <c r="D6" s="2"/>
      <c r="E6" s="2"/>
      <c r="F6" s="99" t="s">
        <v>171</v>
      </c>
      <c r="G6" s="99"/>
      <c r="H6" s="99"/>
      <c r="I6" s="99"/>
      <c r="J6" s="99"/>
      <c r="K6" s="99"/>
      <c r="L6" s="9"/>
    </row>
    <row r="7" spans="2:12" ht="15.6" x14ac:dyDescent="0.3">
      <c r="B7" s="8"/>
      <c r="C7" s="3"/>
      <c r="D7" s="2"/>
      <c r="E7" s="2"/>
      <c r="F7" s="2"/>
      <c r="G7" s="2"/>
      <c r="H7" s="2"/>
      <c r="I7" s="2"/>
      <c r="J7" s="2"/>
      <c r="K7" s="2"/>
      <c r="L7" s="9"/>
    </row>
    <row r="8" spans="2:12" x14ac:dyDescent="0.25">
      <c r="B8" s="8"/>
      <c r="F8" s="2"/>
      <c r="G8" s="2"/>
      <c r="H8" s="2"/>
      <c r="I8" s="22" t="s">
        <v>137</v>
      </c>
      <c r="J8" s="2">
        <v>5.0000000000000001E-3</v>
      </c>
      <c r="K8" s="2"/>
      <c r="L8" s="9"/>
    </row>
    <row r="9" spans="2:12" ht="15.6" x14ac:dyDescent="0.3">
      <c r="B9" s="8"/>
      <c r="C9" s="3"/>
      <c r="D9" s="2"/>
      <c r="E9" s="2"/>
      <c r="F9" s="2"/>
      <c r="G9" s="2"/>
      <c r="I9" s="22" t="s">
        <v>147</v>
      </c>
      <c r="J9" s="2">
        <v>20</v>
      </c>
      <c r="K9" s="2" t="s">
        <v>46</v>
      </c>
      <c r="L9" s="9"/>
    </row>
    <row r="10" spans="2:12" ht="12.75" customHeight="1" thickBot="1" x14ac:dyDescent="0.35">
      <c r="B10" s="8"/>
      <c r="C10" s="3"/>
      <c r="D10" s="2"/>
      <c r="E10" s="2"/>
      <c r="F10" s="2"/>
      <c r="G10" s="2"/>
      <c r="I10" s="22"/>
      <c r="J10" s="2"/>
      <c r="K10" s="2"/>
      <c r="L10" s="9"/>
    </row>
    <row r="11" spans="2:12" ht="15.6" x14ac:dyDescent="0.3">
      <c r="B11" s="8"/>
      <c r="C11" s="64" t="s">
        <v>162</v>
      </c>
      <c r="D11" s="50"/>
      <c r="E11" s="50"/>
      <c r="F11" s="50"/>
      <c r="G11" s="50"/>
      <c r="H11" s="50"/>
      <c r="I11" s="65"/>
      <c r="J11" s="50"/>
      <c r="K11" s="52"/>
      <c r="L11" s="9"/>
    </row>
    <row r="12" spans="2:12" x14ac:dyDescent="0.25">
      <c r="B12" s="8"/>
      <c r="C12" s="53"/>
      <c r="D12" s="2"/>
      <c r="E12" s="2"/>
      <c r="F12" s="2"/>
      <c r="G12" s="2"/>
      <c r="H12" s="2"/>
      <c r="I12" s="2"/>
      <c r="J12" s="2"/>
      <c r="K12" s="55"/>
      <c r="L12" s="9"/>
    </row>
    <row r="13" spans="2:12" ht="15.6" x14ac:dyDescent="0.3">
      <c r="B13" s="8"/>
      <c r="C13" s="78" t="s">
        <v>42</v>
      </c>
      <c r="D13" s="29"/>
      <c r="E13" s="30"/>
      <c r="F13" s="28" t="s">
        <v>43</v>
      </c>
      <c r="G13" s="35"/>
      <c r="H13" s="36"/>
      <c r="I13" s="28" t="s">
        <v>44</v>
      </c>
      <c r="J13" s="35"/>
      <c r="K13" s="79"/>
      <c r="L13" s="9"/>
    </row>
    <row r="14" spans="2:12" x14ac:dyDescent="0.25">
      <c r="B14" s="8"/>
      <c r="C14" s="53"/>
      <c r="D14" s="2"/>
      <c r="E14" s="32"/>
      <c r="F14" s="31"/>
      <c r="G14" s="2"/>
      <c r="H14" s="32"/>
      <c r="I14" s="31"/>
      <c r="J14" s="2"/>
      <c r="K14" s="55"/>
      <c r="L14" s="9"/>
    </row>
    <row r="15" spans="2:12" x14ac:dyDescent="0.25">
      <c r="B15" s="8"/>
      <c r="C15" s="53"/>
      <c r="D15" s="22" t="s">
        <v>47</v>
      </c>
      <c r="E15" s="82">
        <v>1000000</v>
      </c>
      <c r="F15" s="31"/>
      <c r="G15" s="22" t="s">
        <v>47</v>
      </c>
      <c r="H15" s="82">
        <v>1200000</v>
      </c>
      <c r="I15" s="31"/>
      <c r="J15" s="22" t="s">
        <v>47</v>
      </c>
      <c r="K15" s="76">
        <v>1200000</v>
      </c>
      <c r="L15" s="9"/>
    </row>
    <row r="16" spans="2:12" x14ac:dyDescent="0.25">
      <c r="B16" s="8"/>
      <c r="C16" s="53"/>
      <c r="D16" s="63"/>
      <c r="E16" s="33"/>
      <c r="F16" s="31"/>
      <c r="G16" s="63"/>
      <c r="H16" s="33"/>
      <c r="I16" s="31"/>
      <c r="J16" s="63"/>
      <c r="K16" s="66"/>
      <c r="L16" s="9"/>
    </row>
    <row r="17" spans="2:14" x14ac:dyDescent="0.25">
      <c r="B17" s="8"/>
      <c r="C17" s="53"/>
      <c r="D17" s="22" t="s">
        <v>149</v>
      </c>
      <c r="E17" s="82">
        <v>60000</v>
      </c>
      <c r="F17" s="31"/>
      <c r="G17" s="22" t="s">
        <v>149</v>
      </c>
      <c r="H17" s="82">
        <v>40000</v>
      </c>
      <c r="I17" s="31"/>
      <c r="J17" s="22" t="s">
        <v>149</v>
      </c>
      <c r="K17" s="76">
        <v>50000</v>
      </c>
      <c r="L17" s="9"/>
    </row>
    <row r="18" spans="2:14" x14ac:dyDescent="0.25">
      <c r="B18" s="8"/>
      <c r="C18" s="53"/>
      <c r="D18" s="39" t="s">
        <v>157</v>
      </c>
      <c r="E18" s="33">
        <f>E17*((((1+$J$8)^$J$9) -1)/($J$8*(1+$J$8)^$J$9))</f>
        <v>1139245.1488001579</v>
      </c>
      <c r="F18" s="31"/>
      <c r="G18" s="39" t="s">
        <v>148</v>
      </c>
      <c r="H18" s="33">
        <f>H17*((((1+$J$8)^$J$9) -1)/($J$8*(1+$J$8)^$J$9))</f>
        <v>759496.76586677204</v>
      </c>
      <c r="I18" s="31"/>
      <c r="J18" s="39" t="s">
        <v>148</v>
      </c>
      <c r="K18" s="66">
        <f>K17*((((1+$J$8)^$J$9) -1)/($J$8*(1+$J$8)^$J$9))</f>
        <v>949370.95733346499</v>
      </c>
      <c r="L18" s="9"/>
    </row>
    <row r="19" spans="2:14" x14ac:dyDescent="0.25">
      <c r="B19" s="8"/>
      <c r="C19" s="53"/>
      <c r="D19" s="39"/>
      <c r="E19" s="33"/>
      <c r="F19" s="31"/>
      <c r="G19" s="39"/>
      <c r="H19" s="33"/>
      <c r="I19" s="31"/>
      <c r="J19" s="39"/>
      <c r="K19" s="66"/>
      <c r="L19" s="9"/>
    </row>
    <row r="20" spans="2:14" x14ac:dyDescent="0.25">
      <c r="B20" s="8"/>
      <c r="C20" s="53"/>
      <c r="D20" s="39" t="s">
        <v>150</v>
      </c>
      <c r="E20" s="33">
        <f>$I$71</f>
        <v>15800</v>
      </c>
      <c r="F20" s="31"/>
      <c r="G20" s="39" t="s">
        <v>150</v>
      </c>
      <c r="H20" s="33">
        <f>$I$82</f>
        <v>14133.333333333332</v>
      </c>
      <c r="I20" s="31"/>
      <c r="J20" s="39" t="s">
        <v>150</v>
      </c>
      <c r="K20" s="66">
        <f>$I$93</f>
        <v>17133.333333333332</v>
      </c>
      <c r="L20" s="9"/>
    </row>
    <row r="21" spans="2:14" x14ac:dyDescent="0.25">
      <c r="B21" s="8"/>
      <c r="C21" s="53"/>
      <c r="D21" s="39" t="s">
        <v>151</v>
      </c>
      <c r="E21" s="33">
        <f>E20*((((1+$J$8)^$J$9) -1)/($J$8*(1+$J$8)^$J$9))</f>
        <v>300001.22251737496</v>
      </c>
      <c r="F21" s="31"/>
      <c r="G21" s="39" t="s">
        <v>151</v>
      </c>
      <c r="H21" s="33">
        <f>H20*((((1+$J$8)^$J$9) -1)/($J$8*(1+$J$8)^$J$9))</f>
        <v>268355.52393959276</v>
      </c>
      <c r="I21" s="31"/>
      <c r="J21" s="39" t="s">
        <v>151</v>
      </c>
      <c r="K21" s="66">
        <f>K20*((((1+$J$8)^$J$9) -1)/($J$8*(1+$J$8)^$J$9))</f>
        <v>325317.78137960064</v>
      </c>
      <c r="L21" s="9"/>
    </row>
    <row r="22" spans="2:14" x14ac:dyDescent="0.25">
      <c r="B22" s="8"/>
      <c r="C22" s="53"/>
      <c r="D22" s="39"/>
      <c r="E22" s="32"/>
      <c r="F22" s="31"/>
      <c r="G22" s="39"/>
      <c r="H22" s="32"/>
      <c r="I22" s="31"/>
      <c r="J22" s="39"/>
      <c r="K22" s="55"/>
      <c r="L22" s="9"/>
    </row>
    <row r="23" spans="2:14" x14ac:dyDescent="0.25">
      <c r="B23" s="8"/>
      <c r="C23" s="53"/>
      <c r="D23" s="22" t="s">
        <v>48</v>
      </c>
      <c r="E23" s="32"/>
      <c r="F23" s="31"/>
      <c r="G23" s="22" t="s">
        <v>48</v>
      </c>
      <c r="H23" s="32"/>
      <c r="I23" s="31"/>
      <c r="J23" s="22" t="s">
        <v>48</v>
      </c>
      <c r="K23" s="55"/>
      <c r="L23" s="9"/>
    </row>
    <row r="24" spans="2:14" x14ac:dyDescent="0.25">
      <c r="B24" s="8"/>
      <c r="C24" s="53"/>
      <c r="D24" s="22" t="s">
        <v>146</v>
      </c>
      <c r="E24" s="33">
        <f>-$H$39</f>
        <v>-550579.93342888087</v>
      </c>
      <c r="F24" s="31"/>
      <c r="G24" s="22" t="s">
        <v>146</v>
      </c>
      <c r="H24" s="33">
        <f>-$H$47</f>
        <v>-663712.79646221257</v>
      </c>
      <c r="I24" s="31"/>
      <c r="J24" s="22" t="s">
        <v>146</v>
      </c>
      <c r="K24" s="66">
        <f>-$H$55</f>
        <v>-663712.79646221257</v>
      </c>
      <c r="L24" s="9"/>
    </row>
    <row r="25" spans="2:14" x14ac:dyDescent="0.25">
      <c r="B25" s="8"/>
      <c r="C25" s="53"/>
      <c r="D25" s="22"/>
      <c r="E25" s="32"/>
      <c r="F25" s="31"/>
      <c r="G25" s="22"/>
      <c r="H25" s="32"/>
      <c r="I25" s="31"/>
      <c r="J25" s="22"/>
      <c r="K25" s="55"/>
      <c r="L25" s="9"/>
    </row>
    <row r="26" spans="2:14" x14ac:dyDescent="0.25">
      <c r="B26" s="8"/>
      <c r="C26" s="53"/>
      <c r="D26" s="22" t="s">
        <v>152</v>
      </c>
      <c r="E26" s="34"/>
      <c r="F26" s="31"/>
      <c r="G26" s="22" t="s">
        <v>50</v>
      </c>
      <c r="H26" s="34"/>
      <c r="I26" s="31"/>
      <c r="J26" s="22" t="s">
        <v>51</v>
      </c>
      <c r="K26" s="67"/>
      <c r="L26" s="9"/>
    </row>
    <row r="27" spans="2:14" x14ac:dyDescent="0.25">
      <c r="B27" s="8"/>
      <c r="C27" s="80"/>
      <c r="D27" s="77" t="s">
        <v>49</v>
      </c>
      <c r="E27" s="86">
        <f>E15+E18+E24</f>
        <v>1588665.2153712772</v>
      </c>
      <c r="F27" s="85"/>
      <c r="G27" s="77" t="s">
        <v>49</v>
      </c>
      <c r="H27" s="86">
        <f>H15+H18+H24</f>
        <v>1295783.9694045596</v>
      </c>
      <c r="I27" s="85"/>
      <c r="J27" s="77" t="s">
        <v>49</v>
      </c>
      <c r="K27" s="87">
        <f>K15+K18+K24</f>
        <v>1485658.1608712524</v>
      </c>
      <c r="L27" s="9"/>
    </row>
    <row r="28" spans="2:14" x14ac:dyDescent="0.25">
      <c r="B28" s="8"/>
      <c r="C28" s="68"/>
      <c r="D28" s="2"/>
      <c r="E28" s="20"/>
      <c r="F28" s="15"/>
      <c r="G28" s="2"/>
      <c r="H28" s="20"/>
      <c r="I28" s="15"/>
      <c r="J28" s="2"/>
      <c r="K28" s="66"/>
      <c r="L28" s="9"/>
    </row>
    <row r="29" spans="2:14" ht="15.6" x14ac:dyDescent="0.25">
      <c r="B29" s="8"/>
      <c r="C29" s="69" t="s">
        <v>156</v>
      </c>
      <c r="D29" s="2"/>
      <c r="E29" s="20"/>
      <c r="F29" s="15"/>
      <c r="J29" s="2"/>
      <c r="K29" s="66"/>
      <c r="L29" s="9"/>
    </row>
    <row r="30" spans="2:14" x14ac:dyDescent="0.25">
      <c r="B30" s="8"/>
      <c r="C30" s="68"/>
      <c r="D30" s="2"/>
      <c r="E30" s="20"/>
      <c r="F30" s="15"/>
      <c r="G30" s="2"/>
      <c r="H30" s="20"/>
      <c r="I30" s="15"/>
      <c r="J30" s="2"/>
      <c r="K30" s="66"/>
      <c r="L30" s="9"/>
    </row>
    <row r="31" spans="2:14" ht="15.6" x14ac:dyDescent="0.25">
      <c r="B31" s="8"/>
      <c r="C31" s="53"/>
      <c r="D31" s="74" t="s">
        <v>142</v>
      </c>
      <c r="E31" s="2"/>
      <c r="F31" s="20"/>
      <c r="G31" s="38" t="s">
        <v>172</v>
      </c>
      <c r="H31" s="60"/>
      <c r="I31" s="2"/>
      <c r="J31" s="2"/>
      <c r="K31" s="66"/>
      <c r="L31" s="9"/>
      <c r="N31" s="18"/>
    </row>
    <row r="32" spans="2:14" x14ac:dyDescent="0.25">
      <c r="B32" s="8"/>
      <c r="C32" s="53"/>
      <c r="D32" s="15"/>
      <c r="E32" s="2"/>
      <c r="F32" s="20"/>
      <c r="G32" s="15"/>
      <c r="H32" s="2"/>
      <c r="I32" s="20"/>
      <c r="J32" s="2"/>
      <c r="K32" s="66"/>
      <c r="L32" s="9"/>
    </row>
    <row r="33" spans="2:12" x14ac:dyDescent="0.25">
      <c r="B33" s="8"/>
      <c r="C33" s="53"/>
      <c r="D33" s="15" t="s">
        <v>152</v>
      </c>
      <c r="E33" s="2"/>
      <c r="F33" s="20"/>
      <c r="G33" s="15"/>
      <c r="H33" s="2"/>
      <c r="I33" s="20"/>
      <c r="J33" s="2"/>
      <c r="K33" s="66"/>
      <c r="L33" s="9"/>
    </row>
    <row r="34" spans="2:12" x14ac:dyDescent="0.25">
      <c r="B34" s="8"/>
      <c r="C34" s="53"/>
      <c r="D34" s="48" t="s">
        <v>144</v>
      </c>
      <c r="E34" s="21" t="s">
        <v>145</v>
      </c>
      <c r="F34" s="61" t="s">
        <v>140</v>
      </c>
      <c r="G34" s="48" t="s">
        <v>141</v>
      </c>
      <c r="H34" s="21" t="s">
        <v>45</v>
      </c>
      <c r="I34" s="20"/>
      <c r="J34" s="2"/>
      <c r="K34" s="66"/>
      <c r="L34" s="9"/>
    </row>
    <row r="35" spans="2:12" x14ac:dyDescent="0.25">
      <c r="B35" s="8"/>
      <c r="C35" s="53"/>
      <c r="D35" s="88" t="s">
        <v>143</v>
      </c>
      <c r="E35" s="83">
        <v>40</v>
      </c>
      <c r="F35" s="84">
        <v>500000</v>
      </c>
      <c r="G35" s="84">
        <f>(E35-$J$9)/E35*F35</f>
        <v>250000</v>
      </c>
      <c r="H35" s="75">
        <f>G35*(1/((1+$J$8)^$J$9))</f>
        <v>226265.72606666337</v>
      </c>
      <c r="I35" s="20"/>
      <c r="J35" s="2"/>
      <c r="K35" s="66"/>
      <c r="L35" s="9"/>
    </row>
    <row r="36" spans="2:12" x14ac:dyDescent="0.25">
      <c r="B36" s="8"/>
      <c r="C36" s="53"/>
      <c r="D36" s="88" t="s">
        <v>138</v>
      </c>
      <c r="E36" s="83">
        <v>80</v>
      </c>
      <c r="F36" s="75">
        <v>300000</v>
      </c>
      <c r="G36" s="84">
        <f t="shared" ref="G36:G37" si="0">(E36-$J$9)/E36*F36</f>
        <v>225000</v>
      </c>
      <c r="H36" s="75">
        <f t="shared" ref="H36:H37" si="1">G36*(1/((1+$J$8)^$J$9))</f>
        <v>203639.15345999703</v>
      </c>
      <c r="I36" s="20"/>
      <c r="J36" s="2"/>
      <c r="K36" s="66"/>
      <c r="L36" s="9"/>
    </row>
    <row r="37" spans="2:12" x14ac:dyDescent="0.25">
      <c r="B37" s="8"/>
      <c r="C37" s="53"/>
      <c r="D37" s="88" t="s">
        <v>139</v>
      </c>
      <c r="E37" s="83">
        <v>60</v>
      </c>
      <c r="F37" s="75">
        <v>200000</v>
      </c>
      <c r="G37" s="84">
        <f t="shared" si="0"/>
        <v>133333.33333333331</v>
      </c>
      <c r="H37" s="75">
        <f t="shared" si="1"/>
        <v>120675.05390222045</v>
      </c>
      <c r="I37" s="20"/>
      <c r="J37" s="2"/>
      <c r="K37" s="66"/>
      <c r="L37" s="9"/>
    </row>
    <row r="38" spans="2:12" x14ac:dyDescent="0.25">
      <c r="B38" s="8"/>
      <c r="C38" s="53"/>
      <c r="D38" s="16"/>
      <c r="E38" s="2"/>
      <c r="F38" s="20"/>
      <c r="G38" s="15"/>
      <c r="H38" s="2"/>
      <c r="I38" s="20"/>
      <c r="J38" s="2"/>
      <c r="K38" s="66"/>
      <c r="L38" s="9"/>
    </row>
    <row r="39" spans="2:12" x14ac:dyDescent="0.25">
      <c r="B39" s="8"/>
      <c r="C39" s="53"/>
      <c r="D39" s="16"/>
      <c r="E39" s="2"/>
      <c r="F39" s="60"/>
      <c r="G39" s="62" t="s">
        <v>153</v>
      </c>
      <c r="H39" s="20">
        <f>SUM(H35:H37)</f>
        <v>550579.93342888087</v>
      </c>
      <c r="I39" s="20"/>
      <c r="J39" s="2"/>
      <c r="K39" s="66"/>
      <c r="L39" s="9"/>
    </row>
    <row r="40" spans="2:12" x14ac:dyDescent="0.25">
      <c r="B40" s="8"/>
      <c r="C40" s="53"/>
      <c r="D40" s="16"/>
      <c r="E40" s="2"/>
      <c r="F40" s="60"/>
      <c r="G40" s="15"/>
      <c r="H40" s="20"/>
      <c r="I40" s="20"/>
      <c r="J40" s="2"/>
      <c r="K40" s="66"/>
      <c r="L40" s="9"/>
    </row>
    <row r="41" spans="2:12" x14ac:dyDescent="0.25">
      <c r="B41" s="8"/>
      <c r="C41" s="53"/>
      <c r="D41" s="15" t="s">
        <v>50</v>
      </c>
      <c r="E41" s="2"/>
      <c r="F41" s="20"/>
      <c r="G41" s="15"/>
      <c r="H41" s="2"/>
      <c r="I41" s="20"/>
      <c r="J41" s="2"/>
      <c r="K41" s="66"/>
      <c r="L41" s="9"/>
    </row>
    <row r="42" spans="2:12" x14ac:dyDescent="0.25">
      <c r="B42" s="8"/>
      <c r="C42" s="53"/>
      <c r="D42" s="48" t="s">
        <v>144</v>
      </c>
      <c r="E42" s="21" t="s">
        <v>145</v>
      </c>
      <c r="F42" s="61" t="s">
        <v>140</v>
      </c>
      <c r="G42" s="48" t="s">
        <v>141</v>
      </c>
      <c r="H42" s="21" t="s">
        <v>45</v>
      </c>
      <c r="I42" s="20"/>
      <c r="J42" s="2"/>
      <c r="K42" s="66"/>
      <c r="L42" s="9"/>
    </row>
    <row r="43" spans="2:12" x14ac:dyDescent="0.25">
      <c r="B43" s="8"/>
      <c r="C43" s="53"/>
      <c r="D43" s="88" t="s">
        <v>143</v>
      </c>
      <c r="E43" s="83">
        <v>40</v>
      </c>
      <c r="F43" s="84">
        <v>600000</v>
      </c>
      <c r="G43" s="84">
        <f>(E43-$J$9)/E43*F43</f>
        <v>300000</v>
      </c>
      <c r="H43" s="75">
        <f>G43*(1/((1+$J$8)^$J$9))</f>
        <v>271518.87127999606</v>
      </c>
      <c r="I43" s="20"/>
      <c r="J43" s="2"/>
      <c r="K43" s="66"/>
      <c r="L43" s="9"/>
    </row>
    <row r="44" spans="2:12" x14ac:dyDescent="0.25">
      <c r="B44" s="8"/>
      <c r="C44" s="53"/>
      <c r="D44" s="88" t="s">
        <v>138</v>
      </c>
      <c r="E44" s="83">
        <v>80</v>
      </c>
      <c r="F44" s="75">
        <v>400000</v>
      </c>
      <c r="G44" s="84">
        <f t="shared" ref="G44:G45" si="2">(E44-$J$9)/E44*F44</f>
        <v>300000</v>
      </c>
      <c r="H44" s="75">
        <f t="shared" ref="H44:H45" si="3">G44*(1/((1+$J$8)^$J$9))</f>
        <v>271518.87127999606</v>
      </c>
      <c r="I44" s="20"/>
      <c r="J44" s="2"/>
      <c r="K44" s="66"/>
      <c r="L44" s="9"/>
    </row>
    <row r="45" spans="2:12" x14ac:dyDescent="0.25">
      <c r="B45" s="8"/>
      <c r="C45" s="53"/>
      <c r="D45" s="88" t="s">
        <v>139</v>
      </c>
      <c r="E45" s="83">
        <v>60</v>
      </c>
      <c r="F45" s="75">
        <v>200000</v>
      </c>
      <c r="G45" s="84">
        <f t="shared" si="2"/>
        <v>133333.33333333331</v>
      </c>
      <c r="H45" s="75">
        <f t="shared" si="3"/>
        <v>120675.05390222045</v>
      </c>
      <c r="I45" s="20"/>
      <c r="J45" s="2"/>
      <c r="K45" s="66"/>
      <c r="L45" s="9"/>
    </row>
    <row r="46" spans="2:12" x14ac:dyDescent="0.25">
      <c r="B46" s="8"/>
      <c r="C46" s="53"/>
      <c r="D46" s="16"/>
      <c r="E46" s="2"/>
      <c r="F46" s="20"/>
      <c r="G46" s="15"/>
      <c r="H46" s="2"/>
      <c r="I46" s="20"/>
      <c r="J46" s="2"/>
      <c r="K46" s="66"/>
      <c r="L46" s="9"/>
    </row>
    <row r="47" spans="2:12" x14ac:dyDescent="0.25">
      <c r="B47" s="8"/>
      <c r="C47" s="53"/>
      <c r="D47" s="16"/>
      <c r="E47" s="2"/>
      <c r="F47" s="2"/>
      <c r="G47" s="62" t="s">
        <v>154</v>
      </c>
      <c r="H47" s="20">
        <f>SUM(H43:H45)</f>
        <v>663712.79646221257</v>
      </c>
      <c r="I47" s="20"/>
      <c r="J47" s="2"/>
      <c r="K47" s="66"/>
      <c r="L47" s="9"/>
    </row>
    <row r="48" spans="2:12" x14ac:dyDescent="0.25">
      <c r="B48" s="8"/>
      <c r="C48" s="53"/>
      <c r="D48" s="16"/>
      <c r="E48" s="2"/>
      <c r="F48" s="60"/>
      <c r="G48" s="15"/>
      <c r="H48" s="20"/>
      <c r="I48" s="20"/>
      <c r="J48" s="2"/>
      <c r="K48" s="66"/>
      <c r="L48" s="9"/>
    </row>
    <row r="49" spans="2:12" x14ac:dyDescent="0.25">
      <c r="B49" s="8"/>
      <c r="C49" s="53"/>
      <c r="D49" s="15" t="s">
        <v>51</v>
      </c>
      <c r="E49" s="2"/>
      <c r="F49" s="20"/>
      <c r="G49" s="15"/>
      <c r="H49" s="2"/>
      <c r="I49" s="20"/>
      <c r="J49" s="2"/>
      <c r="K49" s="66"/>
      <c r="L49" s="9"/>
    </row>
    <row r="50" spans="2:12" x14ac:dyDescent="0.25">
      <c r="B50" s="8"/>
      <c r="C50" s="53"/>
      <c r="D50" s="48" t="s">
        <v>144</v>
      </c>
      <c r="E50" s="21" t="s">
        <v>145</v>
      </c>
      <c r="F50" s="61" t="s">
        <v>140</v>
      </c>
      <c r="G50" s="48" t="s">
        <v>141</v>
      </c>
      <c r="H50" s="21" t="s">
        <v>45</v>
      </c>
      <c r="I50" s="20"/>
      <c r="J50" s="2"/>
      <c r="K50" s="66"/>
      <c r="L50" s="9"/>
    </row>
    <row r="51" spans="2:12" x14ac:dyDescent="0.25">
      <c r="B51" s="8"/>
      <c r="C51" s="53"/>
      <c r="D51" s="88" t="s">
        <v>143</v>
      </c>
      <c r="E51" s="83">
        <v>40</v>
      </c>
      <c r="F51" s="84">
        <v>600000</v>
      </c>
      <c r="G51" s="84">
        <f>(E51-$J$9)/E51*F51</f>
        <v>300000</v>
      </c>
      <c r="H51" s="75">
        <f>G51*(1/((1+$J$8)^$J$9))</f>
        <v>271518.87127999606</v>
      </c>
      <c r="I51" s="20"/>
      <c r="J51" s="2"/>
      <c r="K51" s="66"/>
      <c r="L51" s="9"/>
    </row>
    <row r="52" spans="2:12" x14ac:dyDescent="0.25">
      <c r="B52" s="8"/>
      <c r="C52" s="53"/>
      <c r="D52" s="88" t="s">
        <v>138</v>
      </c>
      <c r="E52" s="83">
        <v>80</v>
      </c>
      <c r="F52" s="75">
        <v>400000</v>
      </c>
      <c r="G52" s="84">
        <f t="shared" ref="G52:G53" si="4">(E52-$J$9)/E52*F52</f>
        <v>300000</v>
      </c>
      <c r="H52" s="75">
        <f t="shared" ref="H52:H53" si="5">G52*(1/((1+$J$8)^$J$9))</f>
        <v>271518.87127999606</v>
      </c>
      <c r="I52" s="20"/>
      <c r="J52" s="2"/>
      <c r="K52" s="66"/>
      <c r="L52" s="9"/>
    </row>
    <row r="53" spans="2:12" x14ac:dyDescent="0.25">
      <c r="B53" s="8"/>
      <c r="C53" s="53"/>
      <c r="D53" s="88" t="s">
        <v>139</v>
      </c>
      <c r="E53" s="83">
        <v>60</v>
      </c>
      <c r="F53" s="75">
        <v>200000</v>
      </c>
      <c r="G53" s="84">
        <f t="shared" si="4"/>
        <v>133333.33333333331</v>
      </c>
      <c r="H53" s="75">
        <f t="shared" si="5"/>
        <v>120675.05390222045</v>
      </c>
      <c r="I53" s="20"/>
      <c r="J53" s="2"/>
      <c r="K53" s="66"/>
      <c r="L53" s="9"/>
    </row>
    <row r="54" spans="2:12" x14ac:dyDescent="0.25">
      <c r="B54" s="8"/>
      <c r="C54" s="53"/>
      <c r="D54" s="16"/>
      <c r="E54" s="2"/>
      <c r="F54" s="20"/>
      <c r="G54" s="15"/>
      <c r="H54" s="2"/>
      <c r="I54" s="20"/>
      <c r="J54" s="2"/>
      <c r="K54" s="66"/>
      <c r="L54" s="9"/>
    </row>
    <row r="55" spans="2:12" ht="13.8" thickBot="1" x14ac:dyDescent="0.3">
      <c r="B55" s="8"/>
      <c r="C55" s="56"/>
      <c r="D55" s="70"/>
      <c r="E55" s="57"/>
      <c r="F55" s="57"/>
      <c r="G55" s="71" t="s">
        <v>155</v>
      </c>
      <c r="H55" s="72">
        <f>SUM(H51:H53)</f>
        <v>663712.79646221257</v>
      </c>
      <c r="I55" s="72"/>
      <c r="J55" s="57"/>
      <c r="K55" s="73"/>
      <c r="L55" s="9"/>
    </row>
    <row r="56" spans="2:12" ht="13.8" thickBot="1" x14ac:dyDescent="0.3">
      <c r="B56" s="8"/>
      <c r="C56" s="16"/>
      <c r="D56" s="2"/>
      <c r="E56" s="20"/>
      <c r="F56" s="15"/>
      <c r="G56" s="2"/>
      <c r="H56" s="20"/>
      <c r="I56" s="15"/>
      <c r="J56" s="2"/>
      <c r="K56" s="20"/>
      <c r="L56" s="9"/>
    </row>
    <row r="57" spans="2:12" ht="15.6" x14ac:dyDescent="0.3">
      <c r="B57" s="8"/>
      <c r="C57" s="89" t="s">
        <v>159</v>
      </c>
      <c r="D57" s="50"/>
      <c r="E57" s="50"/>
      <c r="F57" s="50"/>
      <c r="G57" s="50"/>
      <c r="H57" s="50"/>
      <c r="I57" s="50"/>
      <c r="J57" s="50"/>
      <c r="K57" s="52"/>
      <c r="L57" s="9"/>
    </row>
    <row r="58" spans="2:12" ht="15.6" x14ac:dyDescent="0.3">
      <c r="B58" s="8"/>
      <c r="C58" s="90"/>
      <c r="D58" s="38" t="s">
        <v>158</v>
      </c>
      <c r="E58" s="2"/>
      <c r="F58" s="2"/>
      <c r="G58" s="2"/>
      <c r="H58" s="2"/>
      <c r="I58" s="2"/>
      <c r="J58" s="2"/>
      <c r="K58" s="55"/>
      <c r="L58" s="9"/>
    </row>
    <row r="59" spans="2:12" ht="15.6" x14ac:dyDescent="0.3">
      <c r="B59" s="8"/>
      <c r="C59" s="90"/>
      <c r="D59" s="38" t="s">
        <v>160</v>
      </c>
      <c r="E59" s="2"/>
      <c r="F59" s="2"/>
      <c r="G59" s="2"/>
      <c r="H59" s="2"/>
      <c r="I59" s="2"/>
      <c r="J59" s="2"/>
      <c r="K59" s="55"/>
      <c r="L59" s="9"/>
    </row>
    <row r="60" spans="2:12" ht="15.6" x14ac:dyDescent="0.3">
      <c r="B60" s="8"/>
      <c r="C60" s="90"/>
      <c r="D60" s="38" t="s">
        <v>165</v>
      </c>
      <c r="E60" s="2"/>
      <c r="F60" s="2"/>
      <c r="G60" s="2"/>
      <c r="H60" s="2"/>
      <c r="I60" s="2"/>
      <c r="J60" s="2"/>
      <c r="K60" s="55"/>
      <c r="L60" s="9"/>
    </row>
    <row r="61" spans="2:12" ht="15.6" x14ac:dyDescent="0.3">
      <c r="B61" s="8"/>
      <c r="C61" s="90"/>
      <c r="D61" s="16" t="s">
        <v>161</v>
      </c>
      <c r="E61" s="2"/>
      <c r="F61" s="2"/>
      <c r="G61" s="2"/>
      <c r="H61" s="2"/>
      <c r="I61" s="2"/>
      <c r="J61" s="2"/>
      <c r="K61" s="55"/>
      <c r="L61" s="9"/>
    </row>
    <row r="62" spans="2:12" x14ac:dyDescent="0.25">
      <c r="B62" s="8"/>
      <c r="C62" s="68" t="s">
        <v>152</v>
      </c>
      <c r="D62" s="2"/>
      <c r="E62" s="2"/>
      <c r="F62" s="2"/>
      <c r="G62" s="2"/>
      <c r="H62" s="2"/>
      <c r="I62" s="2"/>
      <c r="J62" s="2"/>
      <c r="K62" s="55"/>
      <c r="L62" s="9"/>
    </row>
    <row r="63" spans="2:12" x14ac:dyDescent="0.25">
      <c r="B63" s="8"/>
      <c r="C63" s="53"/>
      <c r="D63" s="2"/>
      <c r="E63" s="21" t="s">
        <v>53</v>
      </c>
      <c r="F63" s="21" t="s">
        <v>61</v>
      </c>
      <c r="G63" s="21" t="s">
        <v>56</v>
      </c>
      <c r="H63" s="21" t="s">
        <v>56</v>
      </c>
      <c r="I63" s="48" t="s">
        <v>63</v>
      </c>
      <c r="J63" s="2"/>
      <c r="K63" s="55"/>
      <c r="L63" s="9"/>
    </row>
    <row r="64" spans="2:12" x14ac:dyDescent="0.25">
      <c r="B64" s="8"/>
      <c r="C64" s="91" t="s">
        <v>52</v>
      </c>
      <c r="D64" s="2"/>
      <c r="E64" s="21" t="s">
        <v>54</v>
      </c>
      <c r="F64" s="21" t="s">
        <v>62</v>
      </c>
      <c r="G64" s="21" t="s">
        <v>166</v>
      </c>
      <c r="H64" s="21" t="s">
        <v>167</v>
      </c>
      <c r="I64" s="48" t="s">
        <v>64</v>
      </c>
      <c r="J64" s="40"/>
      <c r="K64" s="55"/>
      <c r="L64" s="9"/>
    </row>
    <row r="65" spans="2:12" x14ac:dyDescent="0.25">
      <c r="B65" s="8"/>
      <c r="C65" s="92" t="s">
        <v>55</v>
      </c>
      <c r="D65" s="83"/>
      <c r="E65" s="83">
        <v>15</v>
      </c>
      <c r="F65" s="83">
        <v>2</v>
      </c>
      <c r="G65" s="75">
        <v>10000</v>
      </c>
      <c r="H65" s="75">
        <f>F65*G65</f>
        <v>20000</v>
      </c>
      <c r="I65" s="75">
        <f>H65/E65</f>
        <v>1333.3333333333333</v>
      </c>
      <c r="J65" s="2"/>
      <c r="K65" s="55"/>
      <c r="L65" s="9"/>
    </row>
    <row r="66" spans="2:12" x14ac:dyDescent="0.25">
      <c r="B66" s="8"/>
      <c r="C66" s="93" t="s">
        <v>57</v>
      </c>
      <c r="D66" s="83"/>
      <c r="E66" s="83">
        <v>10</v>
      </c>
      <c r="F66" s="83">
        <v>1</v>
      </c>
      <c r="G66" s="75">
        <v>15000</v>
      </c>
      <c r="H66" s="75">
        <f t="shared" ref="H66:H69" si="6">F66*G66</f>
        <v>15000</v>
      </c>
      <c r="I66" s="75">
        <f t="shared" ref="I66:I69" si="7">H66/E66</f>
        <v>1500</v>
      </c>
      <c r="J66" s="2"/>
      <c r="K66" s="55"/>
      <c r="L66" s="9"/>
    </row>
    <row r="67" spans="2:12" x14ac:dyDescent="0.25">
      <c r="B67" s="8"/>
      <c r="C67" s="93" t="s">
        <v>60</v>
      </c>
      <c r="D67" s="83"/>
      <c r="E67" s="83">
        <v>10</v>
      </c>
      <c r="F67" s="83">
        <v>1</v>
      </c>
      <c r="G67" s="75">
        <v>3000</v>
      </c>
      <c r="H67" s="75">
        <f t="shared" si="6"/>
        <v>3000</v>
      </c>
      <c r="I67" s="75">
        <f t="shared" si="7"/>
        <v>300</v>
      </c>
      <c r="J67" s="14"/>
      <c r="K67" s="55"/>
      <c r="L67" s="9"/>
    </row>
    <row r="68" spans="2:12" x14ac:dyDescent="0.25">
      <c r="B68" s="8"/>
      <c r="C68" s="93" t="s">
        <v>58</v>
      </c>
      <c r="D68" s="83"/>
      <c r="E68" s="83">
        <v>5</v>
      </c>
      <c r="F68" s="83">
        <v>3</v>
      </c>
      <c r="G68" s="75">
        <v>10000</v>
      </c>
      <c r="H68" s="75">
        <f t="shared" si="6"/>
        <v>30000</v>
      </c>
      <c r="I68" s="75">
        <f t="shared" si="7"/>
        <v>6000</v>
      </c>
      <c r="J68" s="16"/>
      <c r="K68" s="55"/>
      <c r="L68" s="9"/>
    </row>
    <row r="69" spans="2:12" x14ac:dyDescent="0.25">
      <c r="B69" s="8"/>
      <c r="C69" s="93" t="s">
        <v>59</v>
      </c>
      <c r="D69" s="83"/>
      <c r="E69" s="83">
        <v>15</v>
      </c>
      <c r="F69" s="83">
        <v>1</v>
      </c>
      <c r="G69" s="75">
        <v>100000</v>
      </c>
      <c r="H69" s="75">
        <f t="shared" si="6"/>
        <v>100000</v>
      </c>
      <c r="I69" s="75">
        <f t="shared" si="7"/>
        <v>6666.666666666667</v>
      </c>
      <c r="J69" s="16"/>
      <c r="K69" s="55"/>
      <c r="L69" s="9"/>
    </row>
    <row r="70" spans="2:12" x14ac:dyDescent="0.25">
      <c r="B70" s="8"/>
      <c r="C70" s="53"/>
      <c r="D70" s="2"/>
      <c r="E70" s="2"/>
      <c r="F70" s="2"/>
      <c r="G70" s="2"/>
      <c r="H70" s="2"/>
      <c r="I70" s="20"/>
      <c r="J70" s="14"/>
      <c r="K70" s="55"/>
      <c r="L70" s="9"/>
    </row>
    <row r="71" spans="2:12" x14ac:dyDescent="0.25">
      <c r="B71" s="8"/>
      <c r="C71" s="69"/>
      <c r="D71" s="2"/>
      <c r="E71" s="14"/>
      <c r="F71" s="14"/>
      <c r="G71" s="2"/>
      <c r="H71" s="81" t="s">
        <v>164</v>
      </c>
      <c r="I71" s="20">
        <f>SUM(I65:I69)</f>
        <v>15800</v>
      </c>
      <c r="J71" s="16"/>
      <c r="K71" s="55"/>
      <c r="L71" s="9"/>
    </row>
    <row r="72" spans="2:12" x14ac:dyDescent="0.25">
      <c r="B72" s="8"/>
      <c r="C72" s="69"/>
      <c r="D72" s="2"/>
      <c r="E72" s="14"/>
      <c r="F72" s="14"/>
      <c r="G72" s="2"/>
      <c r="H72" s="81"/>
      <c r="I72" s="20"/>
      <c r="J72" s="16"/>
      <c r="K72" s="55"/>
      <c r="L72" s="9"/>
    </row>
    <row r="73" spans="2:12" x14ac:dyDescent="0.25">
      <c r="B73" s="8"/>
      <c r="C73" s="68" t="s">
        <v>50</v>
      </c>
      <c r="D73" s="2"/>
      <c r="E73" s="2"/>
      <c r="F73" s="2"/>
      <c r="G73" s="2"/>
      <c r="H73" s="2"/>
      <c r="I73" s="2"/>
      <c r="J73" s="16"/>
      <c r="K73" s="55"/>
      <c r="L73" s="9"/>
    </row>
    <row r="74" spans="2:12" x14ac:dyDescent="0.25">
      <c r="B74" s="8"/>
      <c r="C74" s="53"/>
      <c r="D74" s="2"/>
      <c r="E74" s="21" t="s">
        <v>53</v>
      </c>
      <c r="F74" s="21" t="s">
        <v>61</v>
      </c>
      <c r="G74" s="21" t="s">
        <v>56</v>
      </c>
      <c r="H74" s="21" t="s">
        <v>56</v>
      </c>
      <c r="I74" s="48" t="s">
        <v>63</v>
      </c>
      <c r="J74" s="16"/>
      <c r="K74" s="55"/>
      <c r="L74" s="9"/>
    </row>
    <row r="75" spans="2:12" x14ac:dyDescent="0.25">
      <c r="B75" s="8"/>
      <c r="C75" s="91" t="s">
        <v>52</v>
      </c>
      <c r="D75" s="2"/>
      <c r="E75" s="21" t="s">
        <v>54</v>
      </c>
      <c r="F75" s="21" t="s">
        <v>62</v>
      </c>
      <c r="G75" s="21" t="s">
        <v>166</v>
      </c>
      <c r="H75" s="21" t="s">
        <v>167</v>
      </c>
      <c r="I75" s="48" t="s">
        <v>64</v>
      </c>
      <c r="J75" s="16"/>
      <c r="K75" s="55"/>
      <c r="L75" s="9"/>
    </row>
    <row r="76" spans="2:12" x14ac:dyDescent="0.25">
      <c r="B76" s="8"/>
      <c r="C76" s="92" t="s">
        <v>55</v>
      </c>
      <c r="D76" s="83"/>
      <c r="E76" s="83">
        <v>15</v>
      </c>
      <c r="F76" s="83">
        <v>2</v>
      </c>
      <c r="G76" s="75">
        <v>10000</v>
      </c>
      <c r="H76" s="75">
        <f>F76*G76</f>
        <v>20000</v>
      </c>
      <c r="I76" s="75">
        <f>H76/E76</f>
        <v>1333.3333333333333</v>
      </c>
      <c r="J76" s="16"/>
      <c r="K76" s="55"/>
      <c r="L76" s="9"/>
    </row>
    <row r="77" spans="2:12" x14ac:dyDescent="0.25">
      <c r="B77" s="8"/>
      <c r="C77" s="93" t="s">
        <v>57</v>
      </c>
      <c r="D77" s="83"/>
      <c r="E77" s="83">
        <v>10</v>
      </c>
      <c r="F77" s="83">
        <v>1</v>
      </c>
      <c r="G77" s="75">
        <v>15000</v>
      </c>
      <c r="H77" s="75">
        <f t="shared" ref="H77:H80" si="8">F77*G77</f>
        <v>15000</v>
      </c>
      <c r="I77" s="75">
        <f t="shared" ref="I77:I80" si="9">H77/E77</f>
        <v>1500</v>
      </c>
      <c r="J77" s="16"/>
      <c r="K77" s="55"/>
      <c r="L77" s="9"/>
    </row>
    <row r="78" spans="2:12" x14ac:dyDescent="0.25">
      <c r="B78" s="8"/>
      <c r="C78" s="93" t="s">
        <v>60</v>
      </c>
      <c r="D78" s="83"/>
      <c r="E78" s="83">
        <v>10</v>
      </c>
      <c r="F78" s="83">
        <v>1</v>
      </c>
      <c r="G78" s="75">
        <v>3000</v>
      </c>
      <c r="H78" s="75">
        <f t="shared" si="8"/>
        <v>3000</v>
      </c>
      <c r="I78" s="75">
        <f t="shared" si="9"/>
        <v>300</v>
      </c>
      <c r="J78" s="16"/>
      <c r="K78" s="55"/>
      <c r="L78" s="9"/>
    </row>
    <row r="79" spans="2:12" x14ac:dyDescent="0.25">
      <c r="B79" s="8"/>
      <c r="C79" s="93" t="s">
        <v>58</v>
      </c>
      <c r="D79" s="83"/>
      <c r="E79" s="83">
        <v>5</v>
      </c>
      <c r="F79" s="83">
        <v>3</v>
      </c>
      <c r="G79" s="75">
        <v>10000</v>
      </c>
      <c r="H79" s="75">
        <f t="shared" si="8"/>
        <v>30000</v>
      </c>
      <c r="I79" s="75">
        <f t="shared" si="9"/>
        <v>6000</v>
      </c>
      <c r="J79" s="16"/>
      <c r="K79" s="55"/>
      <c r="L79" s="9"/>
    </row>
    <row r="80" spans="2:12" x14ac:dyDescent="0.25">
      <c r="B80" s="8"/>
      <c r="C80" s="94" t="s">
        <v>170</v>
      </c>
      <c r="D80" s="83"/>
      <c r="E80" s="83">
        <v>15</v>
      </c>
      <c r="F80" s="83">
        <v>1</v>
      </c>
      <c r="G80" s="75">
        <v>75000</v>
      </c>
      <c r="H80" s="75">
        <f t="shared" si="8"/>
        <v>75000</v>
      </c>
      <c r="I80" s="75">
        <f t="shared" si="9"/>
        <v>5000</v>
      </c>
      <c r="J80" s="16"/>
      <c r="K80" s="55"/>
      <c r="L80" s="9"/>
    </row>
    <row r="81" spans="2:12" x14ac:dyDescent="0.25">
      <c r="B81" s="8"/>
      <c r="C81" s="53"/>
      <c r="D81" s="2"/>
      <c r="E81" s="2"/>
      <c r="F81" s="2"/>
      <c r="G81" s="2"/>
      <c r="H81" s="2"/>
      <c r="I81" s="20"/>
      <c r="J81" s="16"/>
      <c r="K81" s="55"/>
      <c r="L81" s="9"/>
    </row>
    <row r="82" spans="2:12" x14ac:dyDescent="0.25">
      <c r="B82" s="8"/>
      <c r="C82" s="69"/>
      <c r="D82" s="2"/>
      <c r="E82" s="14"/>
      <c r="F82" s="14"/>
      <c r="G82" s="2"/>
      <c r="H82" s="81" t="s">
        <v>168</v>
      </c>
      <c r="I82" s="20">
        <f>SUM(I76:I80)</f>
        <v>14133.333333333332</v>
      </c>
      <c r="J82" s="16"/>
      <c r="K82" s="55"/>
      <c r="L82" s="9"/>
    </row>
    <row r="83" spans="2:12" x14ac:dyDescent="0.25">
      <c r="B83" s="8"/>
      <c r="C83" s="69"/>
      <c r="D83" s="2"/>
      <c r="E83" s="14"/>
      <c r="F83" s="14"/>
      <c r="G83" s="2"/>
      <c r="H83" s="81"/>
      <c r="I83" s="20"/>
      <c r="J83" s="16"/>
      <c r="K83" s="55"/>
      <c r="L83" s="9"/>
    </row>
    <row r="84" spans="2:12" x14ac:dyDescent="0.25">
      <c r="B84" s="8"/>
      <c r="C84" s="68" t="s">
        <v>51</v>
      </c>
      <c r="D84" s="2"/>
      <c r="E84" s="2"/>
      <c r="F84" s="2"/>
      <c r="G84" s="2"/>
      <c r="H84" s="2"/>
      <c r="I84" s="2"/>
      <c r="J84" s="16"/>
      <c r="K84" s="55"/>
      <c r="L84" s="9"/>
    </row>
    <row r="85" spans="2:12" x14ac:dyDescent="0.25">
      <c r="B85" s="8"/>
      <c r="C85" s="53"/>
      <c r="D85" s="2"/>
      <c r="E85" s="21" t="s">
        <v>53</v>
      </c>
      <c r="F85" s="21" t="s">
        <v>61</v>
      </c>
      <c r="G85" s="21" t="s">
        <v>56</v>
      </c>
      <c r="H85" s="21" t="s">
        <v>56</v>
      </c>
      <c r="I85" s="48" t="s">
        <v>63</v>
      </c>
      <c r="J85" s="16"/>
      <c r="K85" s="55"/>
      <c r="L85" s="9"/>
    </row>
    <row r="86" spans="2:12" x14ac:dyDescent="0.25">
      <c r="B86" s="8"/>
      <c r="C86" s="91" t="s">
        <v>52</v>
      </c>
      <c r="D86" s="2"/>
      <c r="E86" s="21" t="s">
        <v>54</v>
      </c>
      <c r="F86" s="21" t="s">
        <v>62</v>
      </c>
      <c r="G86" s="21" t="s">
        <v>166</v>
      </c>
      <c r="H86" s="21" t="s">
        <v>167</v>
      </c>
      <c r="I86" s="48" t="s">
        <v>64</v>
      </c>
      <c r="J86" s="16"/>
      <c r="K86" s="55"/>
      <c r="L86" s="9"/>
    </row>
    <row r="87" spans="2:12" x14ac:dyDescent="0.25">
      <c r="B87" s="8"/>
      <c r="C87" s="92" t="s">
        <v>55</v>
      </c>
      <c r="D87" s="83"/>
      <c r="E87" s="83">
        <v>15</v>
      </c>
      <c r="F87" s="83">
        <v>2</v>
      </c>
      <c r="G87" s="75">
        <v>10000</v>
      </c>
      <c r="H87" s="75">
        <f>F87*G87</f>
        <v>20000</v>
      </c>
      <c r="I87" s="75">
        <f>H87/E87</f>
        <v>1333.3333333333333</v>
      </c>
      <c r="J87" s="16"/>
      <c r="K87" s="55"/>
      <c r="L87" s="9"/>
    </row>
    <row r="88" spans="2:12" x14ac:dyDescent="0.25">
      <c r="B88" s="8"/>
      <c r="C88" s="93" t="s">
        <v>57</v>
      </c>
      <c r="D88" s="83"/>
      <c r="E88" s="83">
        <v>10</v>
      </c>
      <c r="F88" s="83">
        <v>1</v>
      </c>
      <c r="G88" s="75">
        <v>15000</v>
      </c>
      <c r="H88" s="75">
        <f t="shared" ref="H88:H91" si="10">F88*G88</f>
        <v>15000</v>
      </c>
      <c r="I88" s="75">
        <f t="shared" ref="I88:I91" si="11">H88/E88</f>
        <v>1500</v>
      </c>
      <c r="J88" s="16"/>
      <c r="K88" s="55"/>
      <c r="L88" s="9"/>
    </row>
    <row r="89" spans="2:12" x14ac:dyDescent="0.25">
      <c r="B89" s="8"/>
      <c r="C89" s="93" t="s">
        <v>60</v>
      </c>
      <c r="D89" s="83"/>
      <c r="E89" s="83">
        <v>10</v>
      </c>
      <c r="F89" s="83">
        <v>1</v>
      </c>
      <c r="G89" s="75">
        <v>3000</v>
      </c>
      <c r="H89" s="75">
        <f t="shared" si="10"/>
        <v>3000</v>
      </c>
      <c r="I89" s="75">
        <f t="shared" si="11"/>
        <v>300</v>
      </c>
      <c r="J89" s="16"/>
      <c r="K89" s="55"/>
      <c r="L89" s="9"/>
    </row>
    <row r="90" spans="2:12" x14ac:dyDescent="0.25">
      <c r="B90" s="8"/>
      <c r="C90" s="93" t="s">
        <v>58</v>
      </c>
      <c r="D90" s="83"/>
      <c r="E90" s="83">
        <v>5</v>
      </c>
      <c r="F90" s="83">
        <v>3</v>
      </c>
      <c r="G90" s="75">
        <v>10000</v>
      </c>
      <c r="H90" s="75">
        <f t="shared" si="10"/>
        <v>30000</v>
      </c>
      <c r="I90" s="75">
        <f t="shared" si="11"/>
        <v>6000</v>
      </c>
      <c r="J90" s="16"/>
      <c r="K90" s="55"/>
      <c r="L90" s="9"/>
    </row>
    <row r="91" spans="2:12" x14ac:dyDescent="0.25">
      <c r="B91" s="8"/>
      <c r="C91" s="93" t="s">
        <v>59</v>
      </c>
      <c r="D91" s="83"/>
      <c r="E91" s="83">
        <v>15</v>
      </c>
      <c r="F91" s="83">
        <v>1</v>
      </c>
      <c r="G91" s="75">
        <v>120000</v>
      </c>
      <c r="H91" s="75">
        <f t="shared" si="10"/>
        <v>120000</v>
      </c>
      <c r="I91" s="75">
        <f t="shared" si="11"/>
        <v>8000</v>
      </c>
      <c r="J91" s="14"/>
      <c r="K91" s="55"/>
      <c r="L91" s="9"/>
    </row>
    <row r="92" spans="2:12" x14ac:dyDescent="0.25">
      <c r="B92" s="8"/>
      <c r="C92" s="53"/>
      <c r="D92" s="2"/>
      <c r="E92" s="2"/>
      <c r="F92" s="2"/>
      <c r="G92" s="2"/>
      <c r="H92" s="2"/>
      <c r="I92" s="20"/>
      <c r="J92" s="2"/>
      <c r="K92" s="55"/>
      <c r="L92" s="9"/>
    </row>
    <row r="93" spans="2:12" ht="13.8" thickBot="1" x14ac:dyDescent="0.3">
      <c r="B93" s="8"/>
      <c r="C93" s="95"/>
      <c r="D93" s="57"/>
      <c r="E93" s="96"/>
      <c r="F93" s="96"/>
      <c r="G93" s="57"/>
      <c r="H93" s="97" t="s">
        <v>169</v>
      </c>
      <c r="I93" s="72">
        <f>SUM(I87:I91)</f>
        <v>17133.333333333332</v>
      </c>
      <c r="J93" s="57"/>
      <c r="K93" s="59"/>
      <c r="L93" s="9"/>
    </row>
    <row r="94" spans="2:12" ht="15.6" x14ac:dyDescent="0.3">
      <c r="B94" s="8"/>
      <c r="D94" s="47"/>
      <c r="L94" s="9"/>
    </row>
    <row r="95" spans="2:12" x14ac:dyDescent="0.25">
      <c r="B95" s="8"/>
      <c r="C95" t="s">
        <v>185</v>
      </c>
      <c r="D95" s="2"/>
      <c r="E95" s="4"/>
      <c r="F95" s="2"/>
      <c r="G95" s="4"/>
      <c r="H95" s="15"/>
      <c r="I95" s="16"/>
      <c r="J95" s="2"/>
      <c r="K95" s="2"/>
      <c r="L95" s="9"/>
    </row>
    <row r="96" spans="2:12" ht="13.8" thickBot="1" x14ac:dyDescent="0.3">
      <c r="B96" s="10"/>
      <c r="C96" s="11"/>
      <c r="D96" s="11"/>
      <c r="E96" s="11"/>
      <c r="F96" s="11"/>
      <c r="G96" s="11"/>
      <c r="H96" s="11"/>
      <c r="I96" s="11"/>
      <c r="J96" s="11"/>
      <c r="K96" s="11"/>
      <c r="L96" s="12"/>
    </row>
    <row r="97" ht="13.8" thickTop="1" x14ac:dyDescent="0.25"/>
  </sheetData>
  <mergeCells count="1">
    <mergeCell ref="F6:K6"/>
  </mergeCells>
  <phoneticPr fontId="3" type="noConversion"/>
  <printOptions horizontalCentered="1"/>
  <pageMargins left="0.75" right="0.75" top="1" bottom="1" header="0.5" footer="0.5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 - Water Summary</vt:lpstr>
      <vt:lpstr>B - Sewer Summary</vt:lpstr>
      <vt:lpstr>C - Operating Budget</vt:lpstr>
      <vt:lpstr>D - Life Cycle Analysis</vt:lpstr>
      <vt:lpstr>'A - Water Summary'!Print_Area</vt:lpstr>
      <vt:lpstr>'B - Sewer Summary'!Print_Area</vt:lpstr>
      <vt:lpstr>'C - Operating Budget'!Print_Area</vt:lpstr>
      <vt:lpstr>'D - Life Cycle Analysis'!Print_Area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andy.granskog</dc:creator>
  <cp:lastModifiedBy>Kull, David - RD, Tipton, IA</cp:lastModifiedBy>
  <cp:lastPrinted>2007-01-22T15:49:14Z</cp:lastPrinted>
  <dcterms:created xsi:type="dcterms:W3CDTF">2007-01-16T18:35:55Z</dcterms:created>
  <dcterms:modified xsi:type="dcterms:W3CDTF">2022-05-31T21:00:41Z</dcterms:modified>
</cp:coreProperties>
</file>